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outh\rhsnc\Technical\3. Pre-Development Sites\7473 - Bilsham Road, Yapton\3. Project Admin\Accommodation Schedules\Redrow\"/>
    </mc:Choice>
  </mc:AlternateContent>
  <xr:revisionPtr revIDLastSave="0" documentId="13_ncr:1_{2EC21A96-A03D-4944-BBEF-4939375E27F3}" xr6:coauthVersionLast="47" xr6:coauthVersionMax="47" xr10:uidLastSave="{00000000-0000-0000-0000-000000000000}"/>
  <bookViews>
    <workbookView xWindow="-120" yWindow="-120" windowWidth="29040" windowHeight="15840" xr2:uid="{AFE807C3-C3DF-4785-A15B-EB5130DE7F0B}"/>
  </bookViews>
  <sheets>
    <sheet name="Sheet1" sheetId="1" r:id="rId1"/>
  </sheets>
  <definedNames>
    <definedName name="_xlnm._FilterDatabase" localSheetId="0" hidden="1">Sheet1!$A$5:$I$175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5" i="1" l="1"/>
  <c r="R35" i="1"/>
  <c r="Q35" i="1"/>
  <c r="P35" i="1"/>
  <c r="O35" i="1"/>
  <c r="P34" i="1"/>
  <c r="P36" i="1" s="1"/>
  <c r="Q34" i="1"/>
  <c r="Q36" i="1" s="1"/>
  <c r="R34" i="1"/>
  <c r="S34" i="1"/>
  <c r="S36" i="1" s="1"/>
  <c r="O34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Q19" i="1"/>
  <c r="R36" i="1" l="1"/>
  <c r="T35" i="1"/>
  <c r="T34" i="1"/>
  <c r="O36" i="1"/>
  <c r="O9" i="1"/>
  <c r="O11" i="1"/>
  <c r="O8" i="1"/>
  <c r="O27" i="1" s="1"/>
  <c r="O10" i="1"/>
  <c r="I178" i="1"/>
  <c r="T36" i="1" l="1"/>
  <c r="O6" i="1"/>
  <c r="O14" i="1" l="1"/>
  <c r="O26" i="1"/>
  <c r="K144" i="1" l="1"/>
  <c r="L144" i="1" l="1"/>
  <c r="J144" i="1"/>
  <c r="M142" i="1"/>
  <c r="M138" i="1"/>
  <c r="M131" i="1"/>
  <c r="M129" i="1"/>
  <c r="M127" i="1"/>
  <c r="M117" i="1"/>
  <c r="M101" i="1"/>
  <c r="M96" i="1"/>
  <c r="M92" i="1"/>
  <c r="M89" i="1"/>
  <c r="M87" i="1"/>
  <c r="M49" i="1"/>
  <c r="M47" i="1"/>
  <c r="M45" i="1"/>
  <c r="M28" i="1"/>
  <c r="M17" i="1"/>
  <c r="M20" i="1"/>
  <c r="M26" i="1"/>
  <c r="M15" i="1"/>
  <c r="M144" i="1" l="1"/>
  <c r="Q20" i="1"/>
  <c r="Q18" i="1"/>
  <c r="Q22" i="1" s="1"/>
  <c r="O28" i="1" s="1"/>
  <c r="O29" i="1" s="1"/>
</calcChain>
</file>

<file path=xl/sharedStrings.xml><?xml version="1.0" encoding="utf-8"?>
<sst xmlns="http://schemas.openxmlformats.org/spreadsheetml/2006/main" count="896" uniqueCount="73">
  <si>
    <t xml:space="preserve">Plot </t>
  </si>
  <si>
    <t>House Type</t>
  </si>
  <si>
    <t>Tenure</t>
  </si>
  <si>
    <t>Garage Type</t>
  </si>
  <si>
    <t xml:space="preserve">Council's Assessment (affordable) </t>
  </si>
  <si>
    <t>Redrow Assessment (Affordable)</t>
  </si>
  <si>
    <t>Difference (Affordable)</t>
  </si>
  <si>
    <t>Henley</t>
  </si>
  <si>
    <t>Harrogate</t>
  </si>
  <si>
    <t xml:space="preserve">Leamington Lifestyle </t>
  </si>
  <si>
    <t>Marlow</t>
  </si>
  <si>
    <t xml:space="preserve">First Homes </t>
  </si>
  <si>
    <t>-</t>
  </si>
  <si>
    <t xml:space="preserve">Letchworth </t>
  </si>
  <si>
    <t xml:space="preserve">Affordable Rent </t>
  </si>
  <si>
    <t>First Home</t>
  </si>
  <si>
    <t xml:space="preserve">Total GIA Private </t>
  </si>
  <si>
    <t>Trent</t>
  </si>
  <si>
    <t>No.</t>
  </si>
  <si>
    <t>Total</t>
  </si>
  <si>
    <t xml:space="preserve">Single Garages </t>
  </si>
  <si>
    <t xml:space="preserve">Shared Garages </t>
  </si>
  <si>
    <t>Stour</t>
  </si>
  <si>
    <t xml:space="preserve">Overton </t>
  </si>
  <si>
    <t>Richmond</t>
  </si>
  <si>
    <t>Overall Summary</t>
  </si>
  <si>
    <t>Affordable Rented</t>
  </si>
  <si>
    <t xml:space="preserve">Warwick </t>
  </si>
  <si>
    <t>Hampstead</t>
  </si>
  <si>
    <t>Ledsham</t>
  </si>
  <si>
    <t>Private</t>
  </si>
  <si>
    <t>Intermediate Ownership</t>
  </si>
  <si>
    <t>Bedspace (Bed)</t>
  </si>
  <si>
    <t>Bedspace (Person)</t>
  </si>
  <si>
    <t xml:space="preserve">Amberley </t>
  </si>
  <si>
    <t>2B</t>
  </si>
  <si>
    <t>4P</t>
  </si>
  <si>
    <t xml:space="preserve">BRUE </t>
  </si>
  <si>
    <t>Buxton</t>
  </si>
  <si>
    <t>1B</t>
  </si>
  <si>
    <t>2P</t>
  </si>
  <si>
    <t xml:space="preserve">Cambridge </t>
  </si>
  <si>
    <t>3B</t>
  </si>
  <si>
    <t>5P</t>
  </si>
  <si>
    <t>5B</t>
  </si>
  <si>
    <t>INTEG</t>
  </si>
  <si>
    <t>4B</t>
  </si>
  <si>
    <t>Oxford Lifestyle</t>
  </si>
  <si>
    <t>Tyne</t>
  </si>
  <si>
    <t>6P</t>
  </si>
  <si>
    <t>7P</t>
  </si>
  <si>
    <t xml:space="preserve">Total GIA Affordable </t>
  </si>
  <si>
    <t xml:space="preserve">Total GIA Private + Affordable </t>
  </si>
  <si>
    <t>Double Garages</t>
  </si>
  <si>
    <t>m2</t>
  </si>
  <si>
    <t>TOTAL GIA Garages</t>
  </si>
  <si>
    <t>Detached</t>
  </si>
  <si>
    <t>Bilsham Road, Yapton</t>
  </si>
  <si>
    <t>170no Scheme</t>
  </si>
  <si>
    <t>CIL Area Schedule</t>
  </si>
  <si>
    <t>GF GIA (m2)</t>
  </si>
  <si>
    <t>FF GIA (m2)</t>
  </si>
  <si>
    <t>Total House GIA Sq. M.</t>
  </si>
  <si>
    <t>(Integs Garages are included in GIA figures)</t>
  </si>
  <si>
    <t xml:space="preserve">TOTAL GIA PRIVATE </t>
  </si>
  <si>
    <t xml:space="preserve">TOTAL GIA AFFORDABLE  </t>
  </si>
  <si>
    <t xml:space="preserve">DEVELOPMENT TOTAL GIA (inc. garages ) </t>
  </si>
  <si>
    <t>Mix Schedule</t>
  </si>
  <si>
    <t>Affordable</t>
  </si>
  <si>
    <t>Total Garages</t>
  </si>
  <si>
    <t>3P</t>
  </si>
  <si>
    <t>Garages Breakdown</t>
  </si>
  <si>
    <t>19/5/25 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</si>
</sst>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4" borderId="0" applyNumberFormat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/>
    </xf>
    <xf numFmtId="2" fontId="6" fillId="0" borderId="0" xfId="1" applyNumberFormat="1" applyFont="1" applyFill="1" applyAlignment="1">
      <alignment horizontal="center" vertical="center"/>
    </xf>
    <xf numFmtId="2" fontId="3" fillId="0" borderId="0" xfId="1" applyNumberFormat="1" applyFont="1" applyFill="1" applyAlignment="1">
      <alignment horizontal="center" vertical="center"/>
    </xf>
    <xf numFmtId="2" fontId="7" fillId="0" borderId="0" xfId="0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2" fontId="7" fillId="8" borderId="0" xfId="0" applyNumberFormat="1" applyFont="1" applyFill="1" applyAlignment="1">
      <alignment horizontal="center" vertical="center"/>
    </xf>
    <xf numFmtId="2" fontId="0" fillId="8" borderId="0" xfId="0" applyNumberFormat="1" applyFill="1" applyAlignment="1">
      <alignment horizontal="center" vertical="center"/>
    </xf>
    <xf numFmtId="2" fontId="7" fillId="9" borderId="0" xfId="0" applyNumberFormat="1" applyFont="1" applyFill="1" applyAlignment="1">
      <alignment horizontal="center" vertical="center"/>
    </xf>
    <xf numFmtId="2" fontId="0" fillId="9" borderId="0" xfId="0" applyNumberFormat="1" applyFill="1" applyAlignment="1">
      <alignment horizontal="center" vertical="center"/>
    </xf>
    <xf numFmtId="2" fontId="7" fillId="10" borderId="0" xfId="0" applyNumberFormat="1" applyFont="1" applyFill="1" applyAlignment="1">
      <alignment horizontal="center" vertical="center"/>
    </xf>
    <xf numFmtId="2" fontId="0" fillId="10" borderId="0" xfId="0" applyNumberForma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7" fillId="0" borderId="0" xfId="0" applyFont="1" applyBorder="1"/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0" fontId="6" fillId="9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left" vertical="center"/>
    </xf>
    <xf numFmtId="0" fontId="6" fillId="10" borderId="0" xfId="0" applyFont="1" applyFill="1" applyAlignment="1">
      <alignment horizontal="left" vertical="center"/>
    </xf>
    <xf numFmtId="0" fontId="7" fillId="8" borderId="0" xfId="0" applyFont="1" applyFill="1" applyAlignment="1">
      <alignment horizontal="left" vertical="center"/>
    </xf>
    <xf numFmtId="0" fontId="2" fillId="7" borderId="0" xfId="0" applyFont="1" applyFill="1" applyBorder="1"/>
    <xf numFmtId="0" fontId="2" fillId="11" borderId="0" xfId="0" applyFont="1" applyFill="1" applyBorder="1"/>
    <xf numFmtId="0" fontId="2" fillId="12" borderId="0" xfId="0" applyFont="1" applyFill="1" applyBorder="1"/>
    <xf numFmtId="2" fontId="0" fillId="12" borderId="0" xfId="0" applyNumberFormat="1" applyFill="1" applyAlignment="1">
      <alignment horizontal="center" vertical="center"/>
    </xf>
    <xf numFmtId="4" fontId="2" fillId="0" borderId="0" xfId="0" applyNumberFormat="1" applyFont="1" applyBorder="1" applyAlignment="1">
      <alignment horizontal="center"/>
    </xf>
    <xf numFmtId="4" fontId="0" fillId="0" borderId="0" xfId="0" applyNumberFormat="1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4" fontId="0" fillId="0" borderId="12" xfId="0" applyNumberFormat="1" applyBorder="1" applyAlignment="1">
      <alignment horizontal="center"/>
    </xf>
    <xf numFmtId="4" fontId="2" fillId="7" borderId="14" xfId="0" applyNumberFormat="1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13" borderId="0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2" fontId="2" fillId="7" borderId="0" xfId="0" applyNumberFormat="1" applyFont="1" applyFill="1" applyBorder="1" applyAlignment="1">
      <alignment horizontal="center"/>
    </xf>
    <xf numFmtId="2" fontId="2" fillId="11" borderId="0" xfId="0" applyNumberFormat="1" applyFont="1" applyFill="1" applyBorder="1" applyAlignment="1">
      <alignment horizontal="center"/>
    </xf>
    <xf numFmtId="2" fontId="2" fillId="12" borderId="0" xfId="0" applyNumberFormat="1" applyFont="1" applyFill="1" applyBorder="1" applyAlignment="1">
      <alignment horizontal="center"/>
    </xf>
    <xf numFmtId="0" fontId="2" fillId="13" borderId="0" xfId="0" applyFont="1" applyFill="1" applyBorder="1" applyAlignment="1">
      <alignment horizontal="left"/>
    </xf>
    <xf numFmtId="0" fontId="0" fillId="10" borderId="15" xfId="0" applyFont="1" applyFill="1" applyBorder="1" applyAlignment="1">
      <alignment horizontal="center" vertical="center"/>
    </xf>
    <xf numFmtId="0" fontId="0" fillId="10" borderId="11" xfId="0" applyFont="1" applyFill="1" applyBorder="1" applyAlignment="1">
      <alignment horizontal="left" vertical="center"/>
    </xf>
    <xf numFmtId="0" fontId="0" fillId="10" borderId="8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left" vertical="center"/>
    </xf>
    <xf numFmtId="0" fontId="2" fillId="10" borderId="13" xfId="0" applyFont="1" applyFill="1" applyBorder="1" applyAlignment="1">
      <alignment horizontal="left"/>
    </xf>
    <xf numFmtId="0" fontId="2" fillId="10" borderId="16" xfId="0" applyFont="1" applyFill="1" applyBorder="1" applyAlignment="1">
      <alignment horizontal="center"/>
    </xf>
    <xf numFmtId="0" fontId="2" fillId="10" borderId="14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/>
    </xf>
    <xf numFmtId="2" fontId="2" fillId="13" borderId="0" xfId="0" applyNumberFormat="1" applyFont="1" applyFill="1" applyBorder="1" applyAlignment="1">
      <alignment horizontal="center"/>
    </xf>
    <xf numFmtId="0" fontId="2" fillId="7" borderId="13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4" borderId="5" xfId="2" applyBorder="1" applyAlignment="1">
      <alignment horizontal="center" vertical="center"/>
    </xf>
    <xf numFmtId="0" fontId="4" fillId="4" borderId="7" xfId="2" applyBorder="1" applyAlignment="1">
      <alignment horizontal="center" vertical="center"/>
    </xf>
    <xf numFmtId="0" fontId="4" fillId="4" borderId="6" xfId="2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4" borderId="1" xfId="2" applyBorder="1" applyAlignment="1">
      <alignment horizontal="center" vertical="center"/>
    </xf>
    <xf numFmtId="0" fontId="4" fillId="4" borderId="3" xfId="2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4" fillId="4" borderId="2" xfId="2" applyBorder="1" applyAlignment="1">
      <alignment horizontal="center" vertical="center"/>
    </xf>
  </cellXfs>
  <cellStyles count="3">
    <cellStyle name="Bad" xfId="1" builtinId="27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751B0-6C2D-4AAF-965D-436ABC0A6673}">
  <dimension ref="A1:U178"/>
  <sheetViews>
    <sheetView tabSelected="1" topLeftCell="A7" zoomScale="70" zoomScaleNormal="70" workbookViewId="0">
      <selection activeCell="A5" sqref="A5"/>
    </sheetView>
  </sheetViews>
  <sheetFormatPr defaultRowHeight="15" x14ac:dyDescent="0.25"/>
  <cols>
    <col min="1" max="1" width="9.140625" style="4"/>
    <col min="2" max="2" width="21.5703125" style="4" bestFit="1" customWidth="1"/>
    <col min="3" max="3" width="23.85546875" style="4" bestFit="1" customWidth="1"/>
    <col min="4" max="4" width="12.7109375" style="4" customWidth="1"/>
    <col min="5" max="5" width="14.42578125" style="4" bestFit="1" customWidth="1"/>
    <col min="6" max="6" width="12.5703125" style="4" bestFit="1" customWidth="1"/>
    <col min="7" max="7" width="14.140625" style="35" customWidth="1"/>
    <col min="8" max="8" width="13.7109375" style="35" customWidth="1"/>
    <col min="9" max="9" width="11.7109375" style="4" bestFit="1" customWidth="1"/>
    <col min="10" max="11" width="11.42578125" hidden="1" customWidth="1"/>
    <col min="12" max="12" width="12.7109375" hidden="1" customWidth="1"/>
    <col min="13" max="13" width="12.42578125" hidden="1" customWidth="1"/>
    <col min="14" max="14" width="51.140625" bestFit="1" customWidth="1"/>
    <col min="15" max="15" width="12.7109375" customWidth="1"/>
    <col min="17" max="17" width="10.7109375" bestFit="1" customWidth="1"/>
  </cols>
  <sheetData>
    <row r="1" spans="1:17" ht="19.5" x14ac:dyDescent="0.25">
      <c r="A1" s="62" t="s">
        <v>57</v>
      </c>
    </row>
    <row r="2" spans="1:17" ht="19.5" x14ac:dyDescent="0.25">
      <c r="A2" s="62" t="s">
        <v>58</v>
      </c>
    </row>
    <row r="3" spans="1:17" ht="19.5" x14ac:dyDescent="0.25">
      <c r="A3" s="63" t="s">
        <v>59</v>
      </c>
      <c r="B3" s="15"/>
      <c r="C3" s="15"/>
      <c r="D3" s="16"/>
      <c r="E3" s="15"/>
      <c r="F3" s="15"/>
      <c r="G3" s="25"/>
      <c r="H3" s="25"/>
      <c r="I3" s="26"/>
      <c r="N3" s="37"/>
      <c r="O3" s="40"/>
    </row>
    <row r="4" spans="1:17" ht="19.5" x14ac:dyDescent="0.25">
      <c r="A4" s="63" t="s">
        <v>72</v>
      </c>
      <c r="B4" s="15"/>
      <c r="C4" s="15"/>
      <c r="D4" s="16"/>
      <c r="E4" s="15"/>
      <c r="F4" s="15"/>
      <c r="G4" s="25"/>
      <c r="H4" s="25"/>
      <c r="I4" s="26"/>
      <c r="N4" s="37"/>
      <c r="O4" s="40"/>
    </row>
    <row r="5" spans="1:17" ht="75" x14ac:dyDescent="0.25">
      <c r="A5" s="13" t="s">
        <v>0</v>
      </c>
      <c r="B5" s="13" t="s">
        <v>1</v>
      </c>
      <c r="C5" s="13" t="s">
        <v>2</v>
      </c>
      <c r="D5" s="14" t="s">
        <v>32</v>
      </c>
      <c r="E5" s="14" t="s">
        <v>33</v>
      </c>
      <c r="F5" s="14" t="s">
        <v>3</v>
      </c>
      <c r="G5" s="23" t="s">
        <v>60</v>
      </c>
      <c r="H5" s="23" t="s">
        <v>61</v>
      </c>
      <c r="I5" s="14" t="s">
        <v>62</v>
      </c>
      <c r="J5" s="3" t="s">
        <v>4</v>
      </c>
      <c r="K5" s="3"/>
      <c r="L5" s="3" t="s">
        <v>5</v>
      </c>
      <c r="M5" s="3" t="s">
        <v>6</v>
      </c>
    </row>
    <row r="6" spans="1:17" x14ac:dyDescent="0.25">
      <c r="A6" s="15">
        <v>1</v>
      </c>
      <c r="B6" s="15" t="s">
        <v>23</v>
      </c>
      <c r="C6" s="15" t="s">
        <v>30</v>
      </c>
      <c r="D6" s="16" t="s">
        <v>42</v>
      </c>
      <c r="E6" s="15" t="s">
        <v>43</v>
      </c>
      <c r="F6" s="15" t="s">
        <v>45</v>
      </c>
      <c r="G6" s="25">
        <v>76.09</v>
      </c>
      <c r="H6" s="25">
        <v>70.459999999999994</v>
      </c>
      <c r="I6" s="26">
        <f>SUM(G6:H6)</f>
        <v>146.55000000000001</v>
      </c>
      <c r="N6" s="47" t="s">
        <v>16</v>
      </c>
      <c r="O6" s="64">
        <f>SUMIF($C$6:$C$175, "Private",$I6:$I$175)</f>
        <v>16524.999999999993</v>
      </c>
    </row>
    <row r="7" spans="1:17" x14ac:dyDescent="0.25">
      <c r="A7" s="15">
        <v>2</v>
      </c>
      <c r="B7" s="15" t="s">
        <v>47</v>
      </c>
      <c r="C7" s="15" t="s">
        <v>30</v>
      </c>
      <c r="D7" s="16" t="s">
        <v>42</v>
      </c>
      <c r="E7" s="15" t="s">
        <v>36</v>
      </c>
      <c r="F7" s="15" t="s">
        <v>45</v>
      </c>
      <c r="G7" s="25">
        <v>72.599999999999994</v>
      </c>
      <c r="H7" s="25">
        <v>66.89</v>
      </c>
      <c r="I7" s="26">
        <f>SUM(G7:H7)</f>
        <v>139.49</v>
      </c>
      <c r="N7" s="37"/>
      <c r="O7" s="40"/>
    </row>
    <row r="8" spans="1:17" x14ac:dyDescent="0.25">
      <c r="A8" s="15">
        <v>3</v>
      </c>
      <c r="B8" s="15" t="s">
        <v>7</v>
      </c>
      <c r="C8" s="16" t="s">
        <v>30</v>
      </c>
      <c r="D8" s="16" t="s">
        <v>42</v>
      </c>
      <c r="E8" s="15" t="s">
        <v>49</v>
      </c>
      <c r="F8" s="15" t="s">
        <v>45</v>
      </c>
      <c r="G8" s="27">
        <v>110.9</v>
      </c>
      <c r="H8" s="27">
        <v>79.64</v>
      </c>
      <c r="I8" s="28">
        <f>SUM(G8:H8)</f>
        <v>190.54000000000002</v>
      </c>
      <c r="N8" s="48" t="s">
        <v>51</v>
      </c>
      <c r="O8" s="65">
        <f ca="1">SUMIF($C$6:$C$175, "&lt;&gt;Private",$I6:$I$173)</f>
        <v>4789.7399999999989</v>
      </c>
    </row>
    <row r="9" spans="1:17" x14ac:dyDescent="0.25">
      <c r="A9" s="15">
        <v>4</v>
      </c>
      <c r="B9" s="15" t="s">
        <v>47</v>
      </c>
      <c r="C9" s="15" t="s">
        <v>30</v>
      </c>
      <c r="D9" s="16" t="s">
        <v>42</v>
      </c>
      <c r="E9" s="15" t="s">
        <v>36</v>
      </c>
      <c r="F9" s="15" t="s">
        <v>45</v>
      </c>
      <c r="G9" s="25">
        <v>72.599999999999994</v>
      </c>
      <c r="H9" s="25">
        <v>66.89</v>
      </c>
      <c r="I9" s="26">
        <f>SUM(G9:H9)</f>
        <v>139.49</v>
      </c>
      <c r="N9" s="44" t="s">
        <v>11</v>
      </c>
      <c r="O9" s="42">
        <f>SUMIF($C$6:$C$175, "First Home",$I6:$I$175)</f>
        <v>1223.8200000000002</v>
      </c>
    </row>
    <row r="10" spans="1:17" x14ac:dyDescent="0.25">
      <c r="A10" s="15">
        <v>5</v>
      </c>
      <c r="B10" s="15" t="s">
        <v>34</v>
      </c>
      <c r="C10" s="15" t="s">
        <v>30</v>
      </c>
      <c r="D10" s="15" t="s">
        <v>35</v>
      </c>
      <c r="E10" s="15" t="s">
        <v>36</v>
      </c>
      <c r="F10" s="15" t="s">
        <v>56</v>
      </c>
      <c r="G10" s="27">
        <v>52.13</v>
      </c>
      <c r="H10" s="27">
        <v>52.43</v>
      </c>
      <c r="I10" s="28">
        <f>SUM(G10:H10)</f>
        <v>104.56</v>
      </c>
      <c r="N10" s="45" t="s">
        <v>31</v>
      </c>
      <c r="O10" s="43">
        <f>SUMIF($C$6:$C$175, "Intermediate Ownership",$I6:$I$175)</f>
        <v>374.15999999999997</v>
      </c>
    </row>
    <row r="11" spans="1:17" x14ac:dyDescent="0.25">
      <c r="A11" s="15">
        <v>6</v>
      </c>
      <c r="B11" s="15" t="s">
        <v>13</v>
      </c>
      <c r="C11" s="15" t="s">
        <v>30</v>
      </c>
      <c r="D11" s="15" t="s">
        <v>35</v>
      </c>
      <c r="E11" s="15" t="s">
        <v>70</v>
      </c>
      <c r="F11" s="15" t="s">
        <v>12</v>
      </c>
      <c r="G11" s="27">
        <v>45.76</v>
      </c>
      <c r="H11" s="27">
        <v>44.94</v>
      </c>
      <c r="I11" s="28">
        <f>SUM(G11:H11)</f>
        <v>90.699999999999989</v>
      </c>
      <c r="N11" s="46" t="s">
        <v>14</v>
      </c>
      <c r="O11" s="24">
        <f>SUMIF($C$6:$C$175, "Affordable Rented",$I6:$I$175)</f>
        <v>3191.7599999999998</v>
      </c>
    </row>
    <row r="12" spans="1:17" x14ac:dyDescent="0.25">
      <c r="A12" s="15">
        <v>7</v>
      </c>
      <c r="B12" s="15" t="s">
        <v>13</v>
      </c>
      <c r="C12" s="15" t="s">
        <v>30</v>
      </c>
      <c r="D12" s="15" t="s">
        <v>35</v>
      </c>
      <c r="E12" s="15" t="s">
        <v>70</v>
      </c>
      <c r="F12" s="15" t="s">
        <v>12</v>
      </c>
      <c r="G12" s="27">
        <v>45.76</v>
      </c>
      <c r="H12" s="27">
        <v>44.94</v>
      </c>
      <c r="I12" s="28">
        <f>SUM(G12:H12)</f>
        <v>90.699999999999989</v>
      </c>
    </row>
    <row r="13" spans="1:17" x14ac:dyDescent="0.25">
      <c r="A13" s="17">
        <v>8</v>
      </c>
      <c r="B13" s="17" t="s">
        <v>22</v>
      </c>
      <c r="C13" s="17" t="s">
        <v>26</v>
      </c>
      <c r="D13" s="17" t="s">
        <v>42</v>
      </c>
      <c r="E13" s="17" t="s">
        <v>43</v>
      </c>
      <c r="F13" s="17" t="s">
        <v>12</v>
      </c>
      <c r="G13" s="29">
        <v>47.15</v>
      </c>
      <c r="H13" s="29">
        <v>46.39</v>
      </c>
      <c r="I13" s="30">
        <f>SUM(G13:H13)</f>
        <v>93.539999999999992</v>
      </c>
      <c r="N13" s="37"/>
      <c r="O13" s="40"/>
    </row>
    <row r="14" spans="1:17" ht="15.75" thickBot="1" x14ac:dyDescent="0.3">
      <c r="A14" s="17">
        <v>9</v>
      </c>
      <c r="B14" s="17" t="s">
        <v>22</v>
      </c>
      <c r="C14" s="17" t="s">
        <v>26</v>
      </c>
      <c r="D14" s="17" t="s">
        <v>42</v>
      </c>
      <c r="E14" s="17" t="s">
        <v>43</v>
      </c>
      <c r="F14" s="17" t="s">
        <v>12</v>
      </c>
      <c r="G14" s="29">
        <v>47.15</v>
      </c>
      <c r="H14" s="29">
        <v>46.39</v>
      </c>
      <c r="I14" s="30">
        <f>SUM(G14:H14)</f>
        <v>93.539999999999992</v>
      </c>
      <c r="N14" s="49" t="s">
        <v>52</v>
      </c>
      <c r="O14" s="66">
        <f ca="1">O6+O8</f>
        <v>21314.739999999991</v>
      </c>
    </row>
    <row r="15" spans="1:17" x14ac:dyDescent="0.25">
      <c r="A15" s="17">
        <v>10</v>
      </c>
      <c r="B15" s="17" t="s">
        <v>37</v>
      </c>
      <c r="C15" s="17" t="s">
        <v>26</v>
      </c>
      <c r="D15" s="17" t="s">
        <v>35</v>
      </c>
      <c r="E15" s="17" t="s">
        <v>36</v>
      </c>
      <c r="F15" s="17" t="s">
        <v>12</v>
      </c>
      <c r="G15" s="29">
        <v>47.22</v>
      </c>
      <c r="H15" s="29">
        <v>46.92</v>
      </c>
      <c r="I15" s="30">
        <f>SUM(G15:H15)</f>
        <v>94.14</v>
      </c>
      <c r="J15" s="80">
        <v>146.52000000000001</v>
      </c>
      <c r="K15" s="8">
        <v>73.260000000000005</v>
      </c>
      <c r="L15" s="80">
        <v>141.58000000000001</v>
      </c>
      <c r="M15" s="89">
        <f>J15-L15</f>
        <v>4.9399999999999977</v>
      </c>
      <c r="N15" s="37"/>
      <c r="O15" s="41"/>
    </row>
    <row r="16" spans="1:17" ht="15.75" thickBot="1" x14ac:dyDescent="0.3">
      <c r="A16" s="17">
        <v>11</v>
      </c>
      <c r="B16" s="17" t="s">
        <v>37</v>
      </c>
      <c r="C16" s="17" t="s">
        <v>26</v>
      </c>
      <c r="D16" s="17" t="s">
        <v>35</v>
      </c>
      <c r="E16" s="17" t="s">
        <v>36</v>
      </c>
      <c r="F16" s="17" t="s">
        <v>12</v>
      </c>
      <c r="G16" s="29">
        <v>47.22</v>
      </c>
      <c r="H16" s="29">
        <v>46.92</v>
      </c>
      <c r="I16" s="30">
        <f>SUM(G16:H16)</f>
        <v>94.14</v>
      </c>
      <c r="J16" s="81"/>
      <c r="K16" s="9">
        <v>73.260000000000005</v>
      </c>
      <c r="L16" s="81"/>
      <c r="M16" s="90"/>
      <c r="O16" s="37"/>
      <c r="P16" s="37"/>
      <c r="Q16" s="37"/>
    </row>
    <row r="17" spans="1:19" x14ac:dyDescent="0.25">
      <c r="A17" s="17">
        <v>12</v>
      </c>
      <c r="B17" s="17" t="s">
        <v>22</v>
      </c>
      <c r="C17" s="17" t="s">
        <v>26</v>
      </c>
      <c r="D17" s="17" t="s">
        <v>42</v>
      </c>
      <c r="E17" s="17" t="s">
        <v>43</v>
      </c>
      <c r="F17" s="17" t="s">
        <v>12</v>
      </c>
      <c r="G17" s="29">
        <v>47.15</v>
      </c>
      <c r="H17" s="29">
        <v>46.39</v>
      </c>
      <c r="I17" s="30">
        <f>SUM(G17:H17)</f>
        <v>93.539999999999992</v>
      </c>
      <c r="J17" s="91">
        <v>195.03</v>
      </c>
      <c r="K17" s="9">
        <v>82.74</v>
      </c>
      <c r="L17" s="91">
        <v>186.93</v>
      </c>
      <c r="M17" s="89">
        <f t="shared" ref="M17:M26" si="0">J17-L17</f>
        <v>8.0999999999999943</v>
      </c>
      <c r="N17" s="79" t="s">
        <v>71</v>
      </c>
      <c r="O17" s="59" t="s">
        <v>18</v>
      </c>
      <c r="P17" s="59" t="s">
        <v>54</v>
      </c>
      <c r="Q17" s="59" t="s">
        <v>19</v>
      </c>
    </row>
    <row r="18" spans="1:19" x14ac:dyDescent="0.25">
      <c r="A18" s="17">
        <v>13</v>
      </c>
      <c r="B18" s="17" t="s">
        <v>22</v>
      </c>
      <c r="C18" s="17" t="s">
        <v>26</v>
      </c>
      <c r="D18" s="17" t="s">
        <v>42</v>
      </c>
      <c r="E18" s="17" t="s">
        <v>43</v>
      </c>
      <c r="F18" s="17" t="s">
        <v>12</v>
      </c>
      <c r="G18" s="29">
        <v>47.15</v>
      </c>
      <c r="H18" s="29">
        <v>46.39</v>
      </c>
      <c r="I18" s="30">
        <f>SUM(G18:H18)</f>
        <v>93.539999999999992</v>
      </c>
      <c r="J18" s="92"/>
      <c r="K18" s="9">
        <v>50.59</v>
      </c>
      <c r="L18" s="92"/>
      <c r="M18" s="94"/>
      <c r="N18" s="58" t="s">
        <v>20</v>
      </c>
      <c r="O18" s="59">
        <v>44</v>
      </c>
      <c r="P18" s="59">
        <v>21.02</v>
      </c>
      <c r="Q18" s="59">
        <f>P18*O18</f>
        <v>924.88</v>
      </c>
    </row>
    <row r="19" spans="1:19" ht="15.75" thickBot="1" x14ac:dyDescent="0.3">
      <c r="A19" s="17">
        <v>14</v>
      </c>
      <c r="B19" s="17" t="s">
        <v>37</v>
      </c>
      <c r="C19" s="17" t="s">
        <v>26</v>
      </c>
      <c r="D19" s="17" t="s">
        <v>35</v>
      </c>
      <c r="E19" s="17" t="s">
        <v>36</v>
      </c>
      <c r="F19" s="17" t="s">
        <v>12</v>
      </c>
      <c r="G19" s="29">
        <v>47.22</v>
      </c>
      <c r="H19" s="29">
        <v>46.92</v>
      </c>
      <c r="I19" s="30">
        <f>SUM(G19:H19)</f>
        <v>94.14</v>
      </c>
      <c r="J19" s="93"/>
      <c r="K19" s="9">
        <v>61.7</v>
      </c>
      <c r="L19" s="93"/>
      <c r="M19" s="90"/>
      <c r="N19" s="58" t="s">
        <v>21</v>
      </c>
      <c r="O19" s="59">
        <v>2</v>
      </c>
      <c r="P19" s="59">
        <v>39.74</v>
      </c>
      <c r="Q19" s="59">
        <f t="shared" ref="Q19" si="1">P19*O19</f>
        <v>79.48</v>
      </c>
    </row>
    <row r="20" spans="1:19" x14ac:dyDescent="0.25">
      <c r="A20" s="17">
        <v>15</v>
      </c>
      <c r="B20" s="17" t="s">
        <v>37</v>
      </c>
      <c r="C20" s="17" t="s">
        <v>26</v>
      </c>
      <c r="D20" s="17" t="s">
        <v>35</v>
      </c>
      <c r="E20" s="17" t="s">
        <v>36</v>
      </c>
      <c r="F20" s="17" t="s">
        <v>12</v>
      </c>
      <c r="G20" s="29">
        <v>47.22</v>
      </c>
      <c r="H20" s="29">
        <v>46.92</v>
      </c>
      <c r="I20" s="30">
        <f>SUM(G20:H20)</f>
        <v>94.14</v>
      </c>
      <c r="J20" s="80">
        <v>395.01</v>
      </c>
      <c r="K20" s="10">
        <v>50.59</v>
      </c>
      <c r="L20" s="80">
        <v>373.86</v>
      </c>
      <c r="M20" s="89">
        <f t="shared" si="0"/>
        <v>21.149999999999977</v>
      </c>
      <c r="N20" s="58" t="s">
        <v>53</v>
      </c>
      <c r="O20" s="59">
        <v>0</v>
      </c>
      <c r="P20" s="59">
        <v>0</v>
      </c>
      <c r="Q20" s="59">
        <f t="shared" ref="Q20" si="2">P20*O20</f>
        <v>0</v>
      </c>
    </row>
    <row r="21" spans="1:19" x14ac:dyDescent="0.25">
      <c r="A21" s="15">
        <v>16</v>
      </c>
      <c r="B21" s="15" t="s">
        <v>38</v>
      </c>
      <c r="C21" s="15" t="s">
        <v>30</v>
      </c>
      <c r="D21" s="15" t="s">
        <v>39</v>
      </c>
      <c r="E21" s="15" t="s">
        <v>40</v>
      </c>
      <c r="F21" s="15" t="s">
        <v>12</v>
      </c>
      <c r="G21" s="27">
        <v>33.33</v>
      </c>
      <c r="H21" s="27">
        <v>32.630000000000003</v>
      </c>
      <c r="I21" s="28">
        <f>SUM(G21:H21)</f>
        <v>65.960000000000008</v>
      </c>
      <c r="J21" s="88"/>
      <c r="K21" s="12">
        <v>61.7</v>
      </c>
      <c r="L21" s="88"/>
      <c r="M21" s="94"/>
      <c r="N21" s="39" t="s">
        <v>63</v>
      </c>
      <c r="O21" s="58"/>
      <c r="P21" s="58"/>
      <c r="Q21" s="58"/>
    </row>
    <row r="22" spans="1:19" x14ac:dyDescent="0.25">
      <c r="A22" s="15">
        <v>17</v>
      </c>
      <c r="B22" s="15" t="s">
        <v>38</v>
      </c>
      <c r="C22" s="15" t="s">
        <v>30</v>
      </c>
      <c r="D22" s="15" t="s">
        <v>39</v>
      </c>
      <c r="E22" s="15" t="s">
        <v>40</v>
      </c>
      <c r="F22" s="15" t="s">
        <v>12</v>
      </c>
      <c r="G22" s="27">
        <v>33.33</v>
      </c>
      <c r="H22" s="27">
        <v>32.630000000000003</v>
      </c>
      <c r="I22" s="28">
        <f>SUM(G22:H22)</f>
        <v>65.960000000000008</v>
      </c>
      <c r="J22" s="88"/>
      <c r="K22" s="12">
        <v>85.21</v>
      </c>
      <c r="L22" s="88"/>
      <c r="M22" s="94"/>
      <c r="N22" s="67" t="s">
        <v>69</v>
      </c>
      <c r="O22" s="60"/>
      <c r="P22" s="60"/>
      <c r="Q22" s="77">
        <f>SUM(Q18:Q21)</f>
        <v>1004.36</v>
      </c>
    </row>
    <row r="23" spans="1:19" x14ac:dyDescent="0.25">
      <c r="A23" s="15">
        <v>18</v>
      </c>
      <c r="B23" s="15" t="s">
        <v>38</v>
      </c>
      <c r="C23" s="15" t="s">
        <v>30</v>
      </c>
      <c r="D23" s="15" t="s">
        <v>39</v>
      </c>
      <c r="E23" s="15" t="s">
        <v>40</v>
      </c>
      <c r="F23" s="15" t="s">
        <v>12</v>
      </c>
      <c r="G23" s="27">
        <v>33.33</v>
      </c>
      <c r="H23" s="27">
        <v>32.630000000000003</v>
      </c>
      <c r="I23" s="28">
        <f>SUM(G23:H23)</f>
        <v>65.960000000000008</v>
      </c>
      <c r="J23" s="88"/>
      <c r="K23" s="12">
        <v>85.21</v>
      </c>
      <c r="L23" s="88"/>
      <c r="M23" s="94"/>
      <c r="N23" s="37"/>
      <c r="O23" s="38"/>
      <c r="P23" s="38"/>
      <c r="Q23" s="38"/>
    </row>
    <row r="24" spans="1:19" ht="15.75" thickBot="1" x14ac:dyDescent="0.3">
      <c r="A24" s="15">
        <v>19</v>
      </c>
      <c r="B24" s="15" t="s">
        <v>13</v>
      </c>
      <c r="C24" s="15" t="s">
        <v>30</v>
      </c>
      <c r="D24" s="15" t="s">
        <v>35</v>
      </c>
      <c r="E24" s="15" t="s">
        <v>70</v>
      </c>
      <c r="F24" s="15" t="s">
        <v>12</v>
      </c>
      <c r="G24" s="27">
        <v>45.76</v>
      </c>
      <c r="H24" s="27">
        <v>44.94</v>
      </c>
      <c r="I24" s="28">
        <f>SUM(G24:H24)</f>
        <v>90.699999999999989</v>
      </c>
      <c r="J24" s="88"/>
      <c r="K24" s="12">
        <v>50.59</v>
      </c>
      <c r="L24" s="88"/>
      <c r="M24" s="94"/>
      <c r="N24" s="37"/>
      <c r="O24" s="38"/>
      <c r="P24" s="38"/>
      <c r="Q24" s="38"/>
    </row>
    <row r="25" spans="1:19" ht="15.75" thickBot="1" x14ac:dyDescent="0.3">
      <c r="A25" s="15">
        <v>20</v>
      </c>
      <c r="B25" s="15" t="s">
        <v>13</v>
      </c>
      <c r="C25" s="15" t="s">
        <v>30</v>
      </c>
      <c r="D25" s="15" t="s">
        <v>35</v>
      </c>
      <c r="E25" s="15" t="s">
        <v>70</v>
      </c>
      <c r="F25" s="15" t="s">
        <v>12</v>
      </c>
      <c r="G25" s="27">
        <v>45.76</v>
      </c>
      <c r="H25" s="27">
        <v>44.94</v>
      </c>
      <c r="I25" s="28">
        <f>SUM(G25:H25)</f>
        <v>90.699999999999989</v>
      </c>
      <c r="J25" s="81"/>
      <c r="K25" s="11">
        <v>61.7</v>
      </c>
      <c r="L25" s="81"/>
      <c r="M25" s="90"/>
      <c r="N25" s="53" t="s">
        <v>25</v>
      </c>
      <c r="O25" s="54"/>
      <c r="P25" s="38"/>
      <c r="Q25" s="38"/>
    </row>
    <row r="26" spans="1:19" x14ac:dyDescent="0.25">
      <c r="A26" s="17">
        <v>21</v>
      </c>
      <c r="B26" s="17" t="s">
        <v>37</v>
      </c>
      <c r="C26" s="17" t="s">
        <v>26</v>
      </c>
      <c r="D26" s="17" t="s">
        <v>35</v>
      </c>
      <c r="E26" s="17" t="s">
        <v>36</v>
      </c>
      <c r="F26" s="17" t="s">
        <v>12</v>
      </c>
      <c r="G26" s="29">
        <v>47.22</v>
      </c>
      <c r="H26" s="29">
        <v>46.92</v>
      </c>
      <c r="I26" s="30">
        <f>SUM(G26:H26)</f>
        <v>94.14</v>
      </c>
      <c r="J26" s="80">
        <v>195.03</v>
      </c>
      <c r="K26" s="9">
        <v>97.52</v>
      </c>
      <c r="L26" s="80">
        <v>188.96</v>
      </c>
      <c r="M26" s="89">
        <f t="shared" si="0"/>
        <v>6.0699999999999932</v>
      </c>
      <c r="N26" s="55" t="s">
        <v>64</v>
      </c>
      <c r="O26" s="56">
        <f>O6</f>
        <v>16524.999999999993</v>
      </c>
      <c r="P26" s="38"/>
      <c r="Q26" s="38"/>
    </row>
    <row r="27" spans="1:19" ht="15.75" thickBot="1" x14ac:dyDescent="0.3">
      <c r="A27" s="17">
        <v>22</v>
      </c>
      <c r="B27" s="17" t="s">
        <v>37</v>
      </c>
      <c r="C27" s="17" t="s">
        <v>26</v>
      </c>
      <c r="D27" s="17" t="s">
        <v>35</v>
      </c>
      <c r="E27" s="17" t="s">
        <v>36</v>
      </c>
      <c r="F27" s="17" t="s">
        <v>12</v>
      </c>
      <c r="G27" s="29">
        <v>47.22</v>
      </c>
      <c r="H27" s="29">
        <v>46.92</v>
      </c>
      <c r="I27" s="30">
        <f>SUM(G27:H27)</f>
        <v>94.14</v>
      </c>
      <c r="J27" s="81"/>
      <c r="K27" s="9">
        <v>97.52</v>
      </c>
      <c r="L27" s="81"/>
      <c r="M27" s="90"/>
      <c r="N27" s="55" t="s">
        <v>65</v>
      </c>
      <c r="O27" s="56">
        <f ca="1">O8</f>
        <v>4789.7399999999989</v>
      </c>
      <c r="P27" s="38"/>
      <c r="Q27" s="38"/>
    </row>
    <row r="28" spans="1:19" x14ac:dyDescent="0.25">
      <c r="A28" s="17">
        <v>23</v>
      </c>
      <c r="B28" s="17" t="s">
        <v>17</v>
      </c>
      <c r="C28" s="17" t="s">
        <v>26</v>
      </c>
      <c r="D28" s="17" t="s">
        <v>35</v>
      </c>
      <c r="E28" s="17" t="s">
        <v>36</v>
      </c>
      <c r="F28" s="17" t="s">
        <v>12</v>
      </c>
      <c r="G28" s="29">
        <v>47.22</v>
      </c>
      <c r="H28" s="29">
        <v>46.92</v>
      </c>
      <c r="I28" s="30">
        <f>SUM(G28:H28)</f>
        <v>94.14</v>
      </c>
      <c r="J28" s="80">
        <v>146.52000000000001</v>
      </c>
      <c r="K28" s="9">
        <v>73.260000000000005</v>
      </c>
      <c r="L28" s="80">
        <v>141.58000000000001</v>
      </c>
      <c r="M28" s="89">
        <f>J28-L28</f>
        <v>4.9399999999999977</v>
      </c>
      <c r="N28" s="55" t="s">
        <v>55</v>
      </c>
      <c r="O28" s="56">
        <f>Q22</f>
        <v>1004.36</v>
      </c>
      <c r="P28" s="38"/>
      <c r="Q28" s="38"/>
    </row>
    <row r="29" spans="1:19" ht="15.75" thickBot="1" x14ac:dyDescent="0.3">
      <c r="A29" s="17">
        <v>24</v>
      </c>
      <c r="B29" s="17" t="s">
        <v>17</v>
      </c>
      <c r="C29" s="17" t="s">
        <v>26</v>
      </c>
      <c r="D29" s="17" t="s">
        <v>35</v>
      </c>
      <c r="E29" s="17" t="s">
        <v>36</v>
      </c>
      <c r="F29" s="17" t="s">
        <v>12</v>
      </c>
      <c r="G29" s="29">
        <v>47.22</v>
      </c>
      <c r="H29" s="29">
        <v>46.92</v>
      </c>
      <c r="I29" s="30">
        <f>SUM(G29:H29)</f>
        <v>94.14</v>
      </c>
      <c r="J29" s="81"/>
      <c r="K29" s="9">
        <v>73.260000000000005</v>
      </c>
      <c r="L29" s="81"/>
      <c r="M29" s="90"/>
      <c r="N29" s="78" t="s">
        <v>66</v>
      </c>
      <c r="O29" s="57">
        <f ca="1">SUM(O26:O28)</f>
        <v>22319.099999999991</v>
      </c>
      <c r="P29" s="37"/>
      <c r="Q29" s="51"/>
    </row>
    <row r="30" spans="1:19" x14ac:dyDescent="0.25">
      <c r="A30" s="17">
        <v>25</v>
      </c>
      <c r="B30" s="17" t="s">
        <v>17</v>
      </c>
      <c r="C30" s="17" t="s">
        <v>26</v>
      </c>
      <c r="D30" s="17" t="s">
        <v>35</v>
      </c>
      <c r="E30" s="17" t="s">
        <v>36</v>
      </c>
      <c r="F30" s="17" t="s">
        <v>12</v>
      </c>
      <c r="G30" s="29">
        <v>47.22</v>
      </c>
      <c r="H30" s="29">
        <v>46.92</v>
      </c>
      <c r="I30" s="30">
        <f>SUM(G30:H30)</f>
        <v>94.14</v>
      </c>
      <c r="K30" s="7"/>
    </row>
    <row r="31" spans="1:19" x14ac:dyDescent="0.25">
      <c r="A31" s="17">
        <v>26</v>
      </c>
      <c r="B31" s="17" t="s">
        <v>37</v>
      </c>
      <c r="C31" s="17" t="s">
        <v>26</v>
      </c>
      <c r="D31" s="17" t="s">
        <v>35</v>
      </c>
      <c r="E31" s="17" t="s">
        <v>36</v>
      </c>
      <c r="F31" s="17" t="s">
        <v>12</v>
      </c>
      <c r="G31" s="29">
        <v>47.22</v>
      </c>
      <c r="H31" s="29">
        <v>46.92</v>
      </c>
      <c r="I31" s="30">
        <f>SUM(G31:H31)</f>
        <v>94.14</v>
      </c>
      <c r="K31" s="7"/>
    </row>
    <row r="32" spans="1:19" ht="15.75" thickBot="1" x14ac:dyDescent="0.3">
      <c r="A32" s="17">
        <v>27</v>
      </c>
      <c r="B32" s="17" t="s">
        <v>37</v>
      </c>
      <c r="C32" s="17" t="s">
        <v>26</v>
      </c>
      <c r="D32" s="17" t="s">
        <v>35</v>
      </c>
      <c r="E32" s="17" t="s">
        <v>36</v>
      </c>
      <c r="F32" s="17" t="s">
        <v>12</v>
      </c>
      <c r="G32" s="29">
        <v>47.22</v>
      </c>
      <c r="H32" s="29">
        <v>46.92</v>
      </c>
      <c r="I32" s="30">
        <f>SUM(G32:H32)</f>
        <v>94.14</v>
      </c>
      <c r="K32" s="7"/>
      <c r="O32" s="61"/>
      <c r="P32" s="61"/>
      <c r="Q32" s="61"/>
      <c r="R32" s="61"/>
      <c r="S32" s="61"/>
    </row>
    <row r="33" spans="1:21" x14ac:dyDescent="0.25">
      <c r="A33" s="17">
        <v>28</v>
      </c>
      <c r="B33" s="17" t="s">
        <v>17</v>
      </c>
      <c r="C33" s="17" t="s">
        <v>26</v>
      </c>
      <c r="D33" s="17" t="s">
        <v>35</v>
      </c>
      <c r="E33" s="17" t="s">
        <v>36</v>
      </c>
      <c r="F33" s="17" t="s">
        <v>12</v>
      </c>
      <c r="G33" s="29">
        <v>47.22</v>
      </c>
      <c r="H33" s="29">
        <v>46.92</v>
      </c>
      <c r="I33" s="30">
        <f>SUM(G33:H33)</f>
        <v>94.14</v>
      </c>
      <c r="K33" s="7"/>
      <c r="N33" s="71" t="s">
        <v>67</v>
      </c>
      <c r="O33" s="68" t="s">
        <v>39</v>
      </c>
      <c r="P33" s="68" t="s">
        <v>35</v>
      </c>
      <c r="Q33" s="68" t="s">
        <v>42</v>
      </c>
      <c r="R33" s="68" t="s">
        <v>46</v>
      </c>
      <c r="S33" s="68" t="s">
        <v>44</v>
      </c>
      <c r="T33" s="75" t="s">
        <v>19</v>
      </c>
      <c r="U33" s="2"/>
    </row>
    <row r="34" spans="1:21" x14ac:dyDescent="0.25">
      <c r="A34" s="17">
        <v>29</v>
      </c>
      <c r="B34" s="17" t="s">
        <v>17</v>
      </c>
      <c r="C34" s="17" t="s">
        <v>26</v>
      </c>
      <c r="D34" s="17" t="s">
        <v>35</v>
      </c>
      <c r="E34" s="17" t="s">
        <v>36</v>
      </c>
      <c r="F34" s="17" t="s">
        <v>12</v>
      </c>
      <c r="G34" s="29">
        <v>47.22</v>
      </c>
      <c r="H34" s="29">
        <v>46.92</v>
      </c>
      <c r="I34" s="30">
        <f>SUM(G34:H34)</f>
        <v>94.14</v>
      </c>
      <c r="K34" s="7"/>
      <c r="N34" s="69" t="s">
        <v>30</v>
      </c>
      <c r="O34" s="70">
        <f>COUNTIFS($C$6:$C$175,"Private",$D$6:$D$175,"1B")</f>
        <v>5</v>
      </c>
      <c r="P34" s="70">
        <f>COUNTIFS($C$6:$C$175,"Private",$D$6:$D$175,"2B")</f>
        <v>33</v>
      </c>
      <c r="Q34" s="70">
        <f>COUNTIFS($C$6:$C$175,"Private",$D$6:$D$175,"3B")</f>
        <v>67</v>
      </c>
      <c r="R34" s="70">
        <f>COUNTIFS($C$6:$C$175,"Private",$D$6:$D$175,"4B")</f>
        <v>8</v>
      </c>
      <c r="S34" s="70">
        <f>COUNTIFS($C$6:$C$175,"Private",$D$6:$D$175,"5B")</f>
        <v>6</v>
      </c>
      <c r="T34" s="76">
        <f>SUM(O34:S34)</f>
        <v>119</v>
      </c>
      <c r="U34" s="2"/>
    </row>
    <row r="35" spans="1:21" x14ac:dyDescent="0.25">
      <c r="A35" s="17">
        <v>30</v>
      </c>
      <c r="B35" s="17" t="s">
        <v>17</v>
      </c>
      <c r="C35" s="17" t="s">
        <v>26</v>
      </c>
      <c r="D35" s="17" t="s">
        <v>35</v>
      </c>
      <c r="E35" s="17" t="s">
        <v>36</v>
      </c>
      <c r="F35" s="17" t="s">
        <v>12</v>
      </c>
      <c r="G35" s="29">
        <v>47.22</v>
      </c>
      <c r="H35" s="29">
        <v>46.92</v>
      </c>
      <c r="I35" s="30">
        <f>SUM(G35:H35)</f>
        <v>94.14</v>
      </c>
      <c r="K35" s="7"/>
      <c r="N35" s="69" t="s">
        <v>68</v>
      </c>
      <c r="O35" s="70">
        <f>COUNTIFS($C$6:$C$175,"&lt;&gt;Private",$D$6:$D$175,"1B")</f>
        <v>0</v>
      </c>
      <c r="P35" s="70">
        <f>COUNTIFS($C$6:$C$175,"&lt;&gt;Private",$D$6:$D$175,"2B")</f>
        <v>32</v>
      </c>
      <c r="Q35" s="70">
        <f>COUNTIFS($C$6:$C$175,"&lt;&gt;Private",$D$6:$D$175,"3B")</f>
        <v>17</v>
      </c>
      <c r="R35" s="70">
        <f>COUNTIFS($C$6:$C$175,"&lt;&gt;Private",$D$6:$D$175,"4B")</f>
        <v>2</v>
      </c>
      <c r="S35" s="70">
        <f>COUNTIFS($C$6:$C$175,"&lt;&gt;Private",$D$6:$D$175,"5B")</f>
        <v>0</v>
      </c>
      <c r="T35" s="76">
        <f>SUM(O35:S35)</f>
        <v>51</v>
      </c>
      <c r="U35" s="2"/>
    </row>
    <row r="36" spans="1:21" ht="15.75" thickBot="1" x14ac:dyDescent="0.3">
      <c r="A36" s="17">
        <v>31</v>
      </c>
      <c r="B36" s="17" t="s">
        <v>17</v>
      </c>
      <c r="C36" s="17" t="s">
        <v>26</v>
      </c>
      <c r="D36" s="17" t="s">
        <v>35</v>
      </c>
      <c r="E36" s="17" t="s">
        <v>36</v>
      </c>
      <c r="F36" s="17" t="s">
        <v>12</v>
      </c>
      <c r="G36" s="29">
        <v>47.22</v>
      </c>
      <c r="H36" s="29">
        <v>46.92</v>
      </c>
      <c r="I36" s="30">
        <f>SUM(G36:H36)</f>
        <v>94.14</v>
      </c>
      <c r="K36" s="7"/>
      <c r="N36" s="72" t="s">
        <v>19</v>
      </c>
      <c r="O36" s="73">
        <f>SUM(O34:O35)</f>
        <v>5</v>
      </c>
      <c r="P36" s="73">
        <f>SUM(P34:P35)</f>
        <v>65</v>
      </c>
      <c r="Q36" s="73">
        <f>SUM(Q34:Q35)</f>
        <v>84</v>
      </c>
      <c r="R36" s="73">
        <f>SUM(R34:R35)</f>
        <v>10</v>
      </c>
      <c r="S36" s="73">
        <f>SUM(S34:S35)</f>
        <v>6</v>
      </c>
      <c r="T36" s="74">
        <f>SUM(O36:S36)</f>
        <v>170</v>
      </c>
      <c r="U36" s="2"/>
    </row>
    <row r="37" spans="1:21" x14ac:dyDescent="0.25">
      <c r="A37" s="15">
        <v>32</v>
      </c>
      <c r="B37" s="15" t="s">
        <v>34</v>
      </c>
      <c r="C37" s="15" t="s">
        <v>30</v>
      </c>
      <c r="D37" s="15" t="s">
        <v>35</v>
      </c>
      <c r="E37" s="15" t="s">
        <v>36</v>
      </c>
      <c r="F37" s="15" t="s">
        <v>56</v>
      </c>
      <c r="G37" s="27">
        <v>52.13</v>
      </c>
      <c r="H37" s="27">
        <v>52.43</v>
      </c>
      <c r="I37" s="28">
        <f>SUM(G37:H37)</f>
        <v>104.56</v>
      </c>
      <c r="K37" s="7"/>
    </row>
    <row r="38" spans="1:21" x14ac:dyDescent="0.25">
      <c r="A38" s="15">
        <v>33</v>
      </c>
      <c r="B38" s="15" t="s">
        <v>27</v>
      </c>
      <c r="C38" s="15" t="s">
        <v>30</v>
      </c>
      <c r="D38" s="15" t="s">
        <v>35</v>
      </c>
      <c r="E38" s="15" t="s">
        <v>36</v>
      </c>
      <c r="F38" s="15" t="s">
        <v>56</v>
      </c>
      <c r="G38" s="27">
        <v>49.79</v>
      </c>
      <c r="H38" s="27">
        <v>49.13</v>
      </c>
      <c r="I38" s="28">
        <f>SUM(G38:H38)</f>
        <v>98.92</v>
      </c>
      <c r="K38" s="7"/>
      <c r="N38" s="36"/>
      <c r="O38" s="37"/>
      <c r="P38" s="37"/>
    </row>
    <row r="39" spans="1:21" x14ac:dyDescent="0.25">
      <c r="A39" s="15">
        <v>34</v>
      </c>
      <c r="B39" s="15" t="s">
        <v>41</v>
      </c>
      <c r="C39" s="15" t="s">
        <v>30</v>
      </c>
      <c r="D39" s="15" t="s">
        <v>42</v>
      </c>
      <c r="E39" s="15" t="s">
        <v>43</v>
      </c>
      <c r="F39" s="15" t="s">
        <v>56</v>
      </c>
      <c r="G39" s="27">
        <v>64.680000000000007</v>
      </c>
      <c r="H39" s="27">
        <v>63.65</v>
      </c>
      <c r="I39" s="28">
        <f>SUM(G39:H39)</f>
        <v>128.33000000000001</v>
      </c>
      <c r="K39" s="7"/>
      <c r="N39" s="37"/>
      <c r="O39" s="52"/>
      <c r="P39" s="37"/>
    </row>
    <row r="40" spans="1:21" x14ac:dyDescent="0.25">
      <c r="A40" s="15">
        <v>35</v>
      </c>
      <c r="B40" s="15" t="s">
        <v>27</v>
      </c>
      <c r="C40" s="15" t="s">
        <v>30</v>
      </c>
      <c r="D40" s="15" t="s">
        <v>35</v>
      </c>
      <c r="E40" s="15" t="s">
        <v>36</v>
      </c>
      <c r="F40" s="15" t="s">
        <v>56</v>
      </c>
      <c r="G40" s="27">
        <v>49.79</v>
      </c>
      <c r="H40" s="27">
        <v>49.13</v>
      </c>
      <c r="I40" s="28">
        <f>SUM(G40:H40)</f>
        <v>98.92</v>
      </c>
      <c r="K40" s="7"/>
    </row>
    <row r="41" spans="1:21" x14ac:dyDescent="0.25">
      <c r="A41" s="15">
        <v>36</v>
      </c>
      <c r="B41" s="15" t="s">
        <v>9</v>
      </c>
      <c r="C41" s="15" t="s">
        <v>30</v>
      </c>
      <c r="D41" s="15" t="s">
        <v>42</v>
      </c>
      <c r="E41" s="15" t="s">
        <v>36</v>
      </c>
      <c r="F41" s="15" t="s">
        <v>56</v>
      </c>
      <c r="G41" s="27">
        <v>65.53</v>
      </c>
      <c r="H41" s="27">
        <v>64.69</v>
      </c>
      <c r="I41" s="28">
        <f>SUM(G41:H41)</f>
        <v>130.22</v>
      </c>
      <c r="K41" s="7"/>
    </row>
    <row r="42" spans="1:21" x14ac:dyDescent="0.25">
      <c r="A42" s="15">
        <v>37</v>
      </c>
      <c r="B42" s="15" t="s">
        <v>27</v>
      </c>
      <c r="C42" s="15" t="s">
        <v>30</v>
      </c>
      <c r="D42" s="15" t="s">
        <v>35</v>
      </c>
      <c r="E42" s="15" t="s">
        <v>36</v>
      </c>
      <c r="F42" s="15" t="s">
        <v>56</v>
      </c>
      <c r="G42" s="27">
        <v>49.79</v>
      </c>
      <c r="H42" s="27">
        <v>49.13</v>
      </c>
      <c r="I42" s="28">
        <f>SUM(G42:H42)</f>
        <v>98.92</v>
      </c>
      <c r="K42" s="7"/>
    </row>
    <row r="43" spans="1:21" x14ac:dyDescent="0.25">
      <c r="A43" s="15">
        <v>38</v>
      </c>
      <c r="B43" s="15" t="s">
        <v>41</v>
      </c>
      <c r="C43" s="15" t="s">
        <v>30</v>
      </c>
      <c r="D43" s="15" t="s">
        <v>42</v>
      </c>
      <c r="E43" s="15" t="s">
        <v>43</v>
      </c>
      <c r="F43" s="15" t="s">
        <v>56</v>
      </c>
      <c r="G43" s="27">
        <v>64.680000000000007</v>
      </c>
      <c r="H43" s="27">
        <v>63.65</v>
      </c>
      <c r="I43" s="28">
        <f>SUM(G43:H43)</f>
        <v>128.33000000000001</v>
      </c>
      <c r="K43" s="7"/>
    </row>
    <row r="44" spans="1:21" ht="15.75" thickBot="1" x14ac:dyDescent="0.3">
      <c r="A44" s="15">
        <v>39</v>
      </c>
      <c r="B44" s="15" t="s">
        <v>27</v>
      </c>
      <c r="C44" s="15" t="s">
        <v>30</v>
      </c>
      <c r="D44" s="15" t="s">
        <v>35</v>
      </c>
      <c r="E44" s="15" t="s">
        <v>36</v>
      </c>
      <c r="F44" s="15" t="s">
        <v>56</v>
      </c>
      <c r="G44" s="27">
        <v>49.79</v>
      </c>
      <c r="H44" s="27">
        <v>49.13</v>
      </c>
      <c r="I44" s="28">
        <f>SUM(G44:H44)</f>
        <v>98.92</v>
      </c>
      <c r="K44" s="7"/>
    </row>
    <row r="45" spans="1:21" x14ac:dyDescent="0.25">
      <c r="A45" s="15">
        <v>40</v>
      </c>
      <c r="B45" s="15" t="s">
        <v>9</v>
      </c>
      <c r="C45" s="15" t="s">
        <v>30</v>
      </c>
      <c r="D45" s="15" t="s">
        <v>42</v>
      </c>
      <c r="E45" s="15" t="s">
        <v>36</v>
      </c>
      <c r="F45" s="15" t="s">
        <v>56</v>
      </c>
      <c r="G45" s="27">
        <v>65.53</v>
      </c>
      <c r="H45" s="27">
        <v>64.69</v>
      </c>
      <c r="I45" s="28">
        <f>SUM(G45:H45)</f>
        <v>130.22</v>
      </c>
      <c r="J45" s="80">
        <v>195.03</v>
      </c>
      <c r="K45" s="9">
        <v>97.52</v>
      </c>
      <c r="L45" s="80">
        <v>188.96</v>
      </c>
      <c r="M45" s="82">
        <f>J45-L45</f>
        <v>6.0699999999999932</v>
      </c>
    </row>
    <row r="46" spans="1:21" ht="15.75" thickBot="1" x14ac:dyDescent="0.3">
      <c r="A46" s="15">
        <v>41</v>
      </c>
      <c r="B46" s="15" t="s">
        <v>41</v>
      </c>
      <c r="C46" s="15" t="s">
        <v>30</v>
      </c>
      <c r="D46" s="15" t="s">
        <v>42</v>
      </c>
      <c r="E46" s="15" t="s">
        <v>43</v>
      </c>
      <c r="F46" s="15" t="s">
        <v>56</v>
      </c>
      <c r="G46" s="27">
        <v>64.680000000000007</v>
      </c>
      <c r="H46" s="27">
        <v>63.65</v>
      </c>
      <c r="I46" s="28">
        <f>SUM(G46:H46)</f>
        <v>128.33000000000001</v>
      </c>
      <c r="J46" s="81"/>
      <c r="K46" s="9">
        <v>97.52</v>
      </c>
      <c r="L46" s="81"/>
      <c r="M46" s="84"/>
    </row>
    <row r="47" spans="1:21" x14ac:dyDescent="0.25">
      <c r="A47" s="15">
        <v>42</v>
      </c>
      <c r="B47" s="15" t="s">
        <v>9</v>
      </c>
      <c r="C47" s="15" t="s">
        <v>30</v>
      </c>
      <c r="D47" s="15" t="s">
        <v>42</v>
      </c>
      <c r="E47" s="15" t="s">
        <v>36</v>
      </c>
      <c r="F47" s="15" t="s">
        <v>56</v>
      </c>
      <c r="G47" s="27">
        <v>65.53</v>
      </c>
      <c r="H47" s="27">
        <v>64.69</v>
      </c>
      <c r="I47" s="28">
        <f>SUM(G47:H47)</f>
        <v>130.22</v>
      </c>
      <c r="J47" s="80">
        <v>166.32</v>
      </c>
      <c r="K47" s="9">
        <v>83.16</v>
      </c>
      <c r="L47" s="80">
        <v>161.26</v>
      </c>
      <c r="M47" s="82">
        <f>J47-L47</f>
        <v>5.0600000000000023</v>
      </c>
    </row>
    <row r="48" spans="1:21" ht="15.75" thickBot="1" x14ac:dyDescent="0.3">
      <c r="A48" s="15">
        <v>43</v>
      </c>
      <c r="B48" s="15" t="s">
        <v>27</v>
      </c>
      <c r="C48" s="15" t="s">
        <v>30</v>
      </c>
      <c r="D48" s="15" t="s">
        <v>35</v>
      </c>
      <c r="E48" s="15" t="s">
        <v>36</v>
      </c>
      <c r="F48" s="15" t="s">
        <v>56</v>
      </c>
      <c r="G48" s="27">
        <v>49.79</v>
      </c>
      <c r="H48" s="27">
        <v>49.13</v>
      </c>
      <c r="I48" s="28">
        <f>SUM(G48:H48)</f>
        <v>98.92</v>
      </c>
      <c r="J48" s="81"/>
      <c r="K48" s="9">
        <v>83.16</v>
      </c>
      <c r="L48" s="81"/>
      <c r="M48" s="84"/>
    </row>
    <row r="49" spans="1:13" x14ac:dyDescent="0.25">
      <c r="A49" s="15">
        <v>44</v>
      </c>
      <c r="B49" s="15" t="s">
        <v>27</v>
      </c>
      <c r="C49" s="15" t="s">
        <v>30</v>
      </c>
      <c r="D49" s="15" t="s">
        <v>35</v>
      </c>
      <c r="E49" s="15" t="s">
        <v>36</v>
      </c>
      <c r="F49" s="15" t="s">
        <v>56</v>
      </c>
      <c r="G49" s="27">
        <v>49.79</v>
      </c>
      <c r="H49" s="27">
        <v>49.13</v>
      </c>
      <c r="I49" s="28">
        <f>SUM(G49:H49)</f>
        <v>98.92</v>
      </c>
      <c r="J49" s="80">
        <v>146.52000000000001</v>
      </c>
      <c r="K49" s="9">
        <v>73.260000000000005</v>
      </c>
      <c r="L49" s="80">
        <v>141.58000000000001</v>
      </c>
      <c r="M49" s="82">
        <f>J49-L49</f>
        <v>4.9399999999999977</v>
      </c>
    </row>
    <row r="50" spans="1:13" ht="15.75" thickBot="1" x14ac:dyDescent="0.3">
      <c r="A50" s="15">
        <v>45</v>
      </c>
      <c r="B50" s="15" t="s">
        <v>41</v>
      </c>
      <c r="C50" s="15" t="s">
        <v>30</v>
      </c>
      <c r="D50" s="15" t="s">
        <v>42</v>
      </c>
      <c r="E50" s="15" t="s">
        <v>43</v>
      </c>
      <c r="F50" s="15" t="s">
        <v>56</v>
      </c>
      <c r="G50" s="27">
        <v>64.680000000000007</v>
      </c>
      <c r="H50" s="27">
        <v>63.65</v>
      </c>
      <c r="I50" s="28">
        <f>SUM(G50:H50)</f>
        <v>128.33000000000001</v>
      </c>
      <c r="J50" s="81"/>
      <c r="K50" s="9">
        <v>73.260000000000005</v>
      </c>
      <c r="L50" s="81"/>
      <c r="M50" s="84"/>
    </row>
    <row r="51" spans="1:13" x14ac:dyDescent="0.25">
      <c r="A51" s="15">
        <v>46</v>
      </c>
      <c r="B51" s="15" t="s">
        <v>8</v>
      </c>
      <c r="C51" s="15" t="s">
        <v>30</v>
      </c>
      <c r="D51" s="15" t="s">
        <v>42</v>
      </c>
      <c r="E51" s="15" t="s">
        <v>36</v>
      </c>
      <c r="F51" s="15" t="s">
        <v>56</v>
      </c>
      <c r="G51" s="27">
        <v>72.099999999999994</v>
      </c>
      <c r="H51" s="27">
        <v>71.33</v>
      </c>
      <c r="I51" s="28">
        <f>SUM(G51:H51)</f>
        <v>143.43</v>
      </c>
      <c r="K51" s="7"/>
    </row>
    <row r="52" spans="1:13" x14ac:dyDescent="0.25">
      <c r="A52" s="15">
        <v>47</v>
      </c>
      <c r="B52" s="15" t="s">
        <v>9</v>
      </c>
      <c r="C52" s="15" t="s">
        <v>30</v>
      </c>
      <c r="D52" s="15" t="s">
        <v>42</v>
      </c>
      <c r="E52" s="15" t="s">
        <v>36</v>
      </c>
      <c r="F52" s="15" t="s">
        <v>56</v>
      </c>
      <c r="G52" s="27">
        <v>65.53</v>
      </c>
      <c r="H52" s="27">
        <v>64.69</v>
      </c>
      <c r="I52" s="28">
        <f>SUM(G52:H52)</f>
        <v>130.22</v>
      </c>
      <c r="K52" s="7"/>
    </row>
    <row r="53" spans="1:13" x14ac:dyDescent="0.25">
      <c r="A53" s="15">
        <v>48</v>
      </c>
      <c r="B53" s="15" t="s">
        <v>41</v>
      </c>
      <c r="C53" s="15" t="s">
        <v>30</v>
      </c>
      <c r="D53" s="15" t="s">
        <v>42</v>
      </c>
      <c r="E53" s="15" t="s">
        <v>43</v>
      </c>
      <c r="F53" s="15" t="s">
        <v>56</v>
      </c>
      <c r="G53" s="27">
        <v>64.680000000000007</v>
      </c>
      <c r="H53" s="27">
        <v>63.65</v>
      </c>
      <c r="I53" s="28">
        <f>SUM(G53:H53)</f>
        <v>128.33000000000001</v>
      </c>
      <c r="K53" s="7"/>
    </row>
    <row r="54" spans="1:13" x14ac:dyDescent="0.25">
      <c r="A54" s="15">
        <v>49</v>
      </c>
      <c r="B54" s="15" t="s">
        <v>9</v>
      </c>
      <c r="C54" s="15" t="s">
        <v>30</v>
      </c>
      <c r="D54" s="15" t="s">
        <v>42</v>
      </c>
      <c r="E54" s="15" t="s">
        <v>36</v>
      </c>
      <c r="F54" s="15" t="s">
        <v>56</v>
      </c>
      <c r="G54" s="27">
        <v>65.53</v>
      </c>
      <c r="H54" s="27">
        <v>64.69</v>
      </c>
      <c r="I54" s="28">
        <f>SUM(G54:H54)</f>
        <v>130.22</v>
      </c>
      <c r="K54" s="7"/>
    </row>
    <row r="55" spans="1:13" x14ac:dyDescent="0.25">
      <c r="A55" s="15">
        <v>50</v>
      </c>
      <c r="B55" s="15" t="s">
        <v>8</v>
      </c>
      <c r="C55" s="15" t="s">
        <v>30</v>
      </c>
      <c r="D55" s="15" t="s">
        <v>42</v>
      </c>
      <c r="E55" s="15" t="s">
        <v>36</v>
      </c>
      <c r="F55" s="15" t="s">
        <v>56</v>
      </c>
      <c r="G55" s="27">
        <v>72.099999999999994</v>
      </c>
      <c r="H55" s="27">
        <v>71.33</v>
      </c>
      <c r="I55" s="28">
        <f>SUM(G55:H55)</f>
        <v>143.43</v>
      </c>
      <c r="K55" s="7"/>
    </row>
    <row r="56" spans="1:13" x14ac:dyDescent="0.25">
      <c r="A56" s="15">
        <v>51</v>
      </c>
      <c r="B56" s="15" t="s">
        <v>27</v>
      </c>
      <c r="C56" s="15" t="s">
        <v>30</v>
      </c>
      <c r="D56" s="15" t="s">
        <v>35</v>
      </c>
      <c r="E56" s="15" t="s">
        <v>36</v>
      </c>
      <c r="F56" s="15" t="s">
        <v>56</v>
      </c>
      <c r="G56" s="27">
        <v>49.79</v>
      </c>
      <c r="H56" s="27">
        <v>49.13</v>
      </c>
      <c r="I56" s="28">
        <f>SUM(G56:H56)</f>
        <v>98.92</v>
      </c>
      <c r="K56" s="7"/>
    </row>
    <row r="57" spans="1:13" x14ac:dyDescent="0.25">
      <c r="A57" s="15">
        <v>52</v>
      </c>
      <c r="B57" s="16" t="s">
        <v>9</v>
      </c>
      <c r="C57" s="16" t="s">
        <v>30</v>
      </c>
      <c r="D57" s="15" t="s">
        <v>42</v>
      </c>
      <c r="E57" s="15" t="s">
        <v>36</v>
      </c>
      <c r="F57" s="15" t="s">
        <v>56</v>
      </c>
      <c r="G57" s="27">
        <v>65.53</v>
      </c>
      <c r="H57" s="27">
        <v>64.69</v>
      </c>
      <c r="I57" s="28">
        <f>SUM(G57:H57)</f>
        <v>130.22</v>
      </c>
      <c r="K57" s="7"/>
    </row>
    <row r="58" spans="1:13" x14ac:dyDescent="0.25">
      <c r="A58" s="15">
        <v>53</v>
      </c>
      <c r="B58" s="15" t="s">
        <v>34</v>
      </c>
      <c r="C58" s="15" t="s">
        <v>30</v>
      </c>
      <c r="D58" s="15" t="s">
        <v>35</v>
      </c>
      <c r="E58" s="15" t="s">
        <v>36</v>
      </c>
      <c r="F58" s="15" t="s">
        <v>56</v>
      </c>
      <c r="G58" s="27">
        <v>52.13</v>
      </c>
      <c r="H58" s="27">
        <v>52.43</v>
      </c>
      <c r="I58" s="28">
        <f>SUM(G58:H58)</f>
        <v>104.56</v>
      </c>
      <c r="K58" s="7"/>
    </row>
    <row r="59" spans="1:13" x14ac:dyDescent="0.25">
      <c r="A59" s="15">
        <v>54</v>
      </c>
      <c r="B59" s="15" t="s">
        <v>23</v>
      </c>
      <c r="C59" s="16" t="s">
        <v>30</v>
      </c>
      <c r="D59" s="16" t="s">
        <v>42</v>
      </c>
      <c r="E59" s="15" t="s">
        <v>43</v>
      </c>
      <c r="F59" s="15" t="s">
        <v>45</v>
      </c>
      <c r="G59" s="25">
        <v>76.09</v>
      </c>
      <c r="H59" s="25">
        <v>70.459999999999994</v>
      </c>
      <c r="I59" s="26">
        <f>SUM(G59:H59)</f>
        <v>146.55000000000001</v>
      </c>
      <c r="K59" s="7"/>
    </row>
    <row r="60" spans="1:13" x14ac:dyDescent="0.25">
      <c r="A60" s="15">
        <v>55</v>
      </c>
      <c r="B60" s="16" t="s">
        <v>10</v>
      </c>
      <c r="C60" s="16" t="s">
        <v>30</v>
      </c>
      <c r="D60" s="16" t="s">
        <v>42</v>
      </c>
      <c r="E60" s="15" t="s">
        <v>43</v>
      </c>
      <c r="F60" s="15" t="s">
        <v>45</v>
      </c>
      <c r="G60" s="25">
        <v>71.88</v>
      </c>
      <c r="H60" s="25">
        <v>66.42</v>
      </c>
      <c r="I60" s="26">
        <f>SUM(G60:H60)</f>
        <v>138.30000000000001</v>
      </c>
      <c r="K60" s="7"/>
    </row>
    <row r="61" spans="1:13" x14ac:dyDescent="0.25">
      <c r="A61" s="15">
        <v>56</v>
      </c>
      <c r="B61" s="16" t="s">
        <v>9</v>
      </c>
      <c r="C61" s="16" t="s">
        <v>30</v>
      </c>
      <c r="D61" s="15" t="s">
        <v>42</v>
      </c>
      <c r="E61" s="15" t="s">
        <v>36</v>
      </c>
      <c r="F61" s="15" t="s">
        <v>56</v>
      </c>
      <c r="G61" s="27">
        <v>65.53</v>
      </c>
      <c r="H61" s="27">
        <v>64.69</v>
      </c>
      <c r="I61" s="28">
        <f>SUM(G61:H61)</f>
        <v>130.22</v>
      </c>
      <c r="K61" s="7"/>
    </row>
    <row r="62" spans="1:13" x14ac:dyDescent="0.25">
      <c r="A62" s="15">
        <v>57</v>
      </c>
      <c r="B62" s="15" t="s">
        <v>8</v>
      </c>
      <c r="C62" s="15" t="s">
        <v>30</v>
      </c>
      <c r="D62" s="15" t="s">
        <v>42</v>
      </c>
      <c r="E62" s="15" t="s">
        <v>36</v>
      </c>
      <c r="F62" s="15" t="s">
        <v>56</v>
      </c>
      <c r="G62" s="27">
        <v>72.099999999999994</v>
      </c>
      <c r="H62" s="27">
        <v>71.33</v>
      </c>
      <c r="I62" s="28">
        <f>SUM(G62:H62)</f>
        <v>143.43</v>
      </c>
      <c r="K62" s="7"/>
    </row>
    <row r="63" spans="1:13" x14ac:dyDescent="0.25">
      <c r="A63" s="17">
        <v>58</v>
      </c>
      <c r="B63" s="17" t="s">
        <v>22</v>
      </c>
      <c r="C63" s="17" t="s">
        <v>26</v>
      </c>
      <c r="D63" s="17" t="s">
        <v>42</v>
      </c>
      <c r="E63" s="17" t="s">
        <v>43</v>
      </c>
      <c r="F63" s="17" t="s">
        <v>12</v>
      </c>
      <c r="G63" s="29">
        <v>47.15</v>
      </c>
      <c r="H63" s="29">
        <v>46.39</v>
      </c>
      <c r="I63" s="30">
        <f>SUM(G63:H63)</f>
        <v>93.539999999999992</v>
      </c>
      <c r="K63" s="7"/>
    </row>
    <row r="64" spans="1:13" x14ac:dyDescent="0.25">
      <c r="A64" s="17">
        <v>59</v>
      </c>
      <c r="B64" s="17" t="s">
        <v>22</v>
      </c>
      <c r="C64" s="17" t="s">
        <v>26</v>
      </c>
      <c r="D64" s="17" t="s">
        <v>42</v>
      </c>
      <c r="E64" s="17" t="s">
        <v>43</v>
      </c>
      <c r="F64" s="17" t="s">
        <v>12</v>
      </c>
      <c r="G64" s="29">
        <v>47.15</v>
      </c>
      <c r="H64" s="29">
        <v>46.39</v>
      </c>
      <c r="I64" s="30">
        <f>SUM(G64:H64)</f>
        <v>93.539999999999992</v>
      </c>
      <c r="K64" s="7"/>
    </row>
    <row r="65" spans="1:11" x14ac:dyDescent="0.25">
      <c r="A65" s="19">
        <v>60</v>
      </c>
      <c r="B65" s="19" t="s">
        <v>17</v>
      </c>
      <c r="C65" s="20" t="s">
        <v>15</v>
      </c>
      <c r="D65" s="19" t="s">
        <v>35</v>
      </c>
      <c r="E65" s="19" t="s">
        <v>36</v>
      </c>
      <c r="F65" s="19" t="s">
        <v>12</v>
      </c>
      <c r="G65" s="31">
        <v>47.22</v>
      </c>
      <c r="H65" s="31">
        <v>46.92</v>
      </c>
      <c r="I65" s="32">
        <f>SUM(G65:H65)</f>
        <v>94.14</v>
      </c>
      <c r="K65" s="7"/>
    </row>
    <row r="66" spans="1:11" x14ac:dyDescent="0.25">
      <c r="A66" s="19">
        <v>61</v>
      </c>
      <c r="B66" s="19" t="s">
        <v>17</v>
      </c>
      <c r="C66" s="20" t="s">
        <v>15</v>
      </c>
      <c r="D66" s="19" t="s">
        <v>35</v>
      </c>
      <c r="E66" s="19" t="s">
        <v>36</v>
      </c>
      <c r="F66" s="19" t="s">
        <v>12</v>
      </c>
      <c r="G66" s="31">
        <v>47.22</v>
      </c>
      <c r="H66" s="31">
        <v>46.92</v>
      </c>
      <c r="I66" s="32">
        <f>SUM(G66:H66)</f>
        <v>94.14</v>
      </c>
      <c r="K66" s="7"/>
    </row>
    <row r="67" spans="1:11" x14ac:dyDescent="0.25">
      <c r="A67" s="19">
        <v>62</v>
      </c>
      <c r="B67" s="19" t="s">
        <v>17</v>
      </c>
      <c r="C67" s="20" t="s">
        <v>15</v>
      </c>
      <c r="D67" s="19" t="s">
        <v>35</v>
      </c>
      <c r="E67" s="19" t="s">
        <v>36</v>
      </c>
      <c r="F67" s="19" t="s">
        <v>12</v>
      </c>
      <c r="G67" s="31">
        <v>47.22</v>
      </c>
      <c r="H67" s="31">
        <v>46.92</v>
      </c>
      <c r="I67" s="32">
        <f>SUM(G67:H67)</f>
        <v>94.14</v>
      </c>
      <c r="K67" s="7"/>
    </row>
    <row r="68" spans="1:11" x14ac:dyDescent="0.25">
      <c r="A68" s="19">
        <v>63</v>
      </c>
      <c r="B68" s="19" t="s">
        <v>17</v>
      </c>
      <c r="C68" s="20" t="s">
        <v>15</v>
      </c>
      <c r="D68" s="19" t="s">
        <v>35</v>
      </c>
      <c r="E68" s="19" t="s">
        <v>36</v>
      </c>
      <c r="F68" s="19" t="s">
        <v>12</v>
      </c>
      <c r="G68" s="31">
        <v>47.22</v>
      </c>
      <c r="H68" s="31">
        <v>46.92</v>
      </c>
      <c r="I68" s="32">
        <f>SUM(G68:H68)</f>
        <v>94.14</v>
      </c>
      <c r="K68" s="7"/>
    </row>
    <row r="69" spans="1:11" x14ac:dyDescent="0.25">
      <c r="A69" s="19">
        <v>64</v>
      </c>
      <c r="B69" s="19" t="s">
        <v>17</v>
      </c>
      <c r="C69" s="20" t="s">
        <v>15</v>
      </c>
      <c r="D69" s="19" t="s">
        <v>35</v>
      </c>
      <c r="E69" s="19" t="s">
        <v>36</v>
      </c>
      <c r="F69" s="19" t="s">
        <v>12</v>
      </c>
      <c r="G69" s="31">
        <v>47.22</v>
      </c>
      <c r="H69" s="31">
        <v>46.92</v>
      </c>
      <c r="I69" s="32">
        <f>SUM(G69:H69)</f>
        <v>94.14</v>
      </c>
      <c r="K69" s="7"/>
    </row>
    <row r="70" spans="1:11" x14ac:dyDescent="0.25">
      <c r="A70" s="15">
        <v>65</v>
      </c>
      <c r="B70" s="15" t="s">
        <v>23</v>
      </c>
      <c r="C70" s="16" t="s">
        <v>30</v>
      </c>
      <c r="D70" s="16" t="s">
        <v>42</v>
      </c>
      <c r="E70" s="15" t="s">
        <v>43</v>
      </c>
      <c r="F70" s="15" t="s">
        <v>45</v>
      </c>
      <c r="G70" s="25">
        <v>76.09</v>
      </c>
      <c r="H70" s="25">
        <v>70.459999999999994</v>
      </c>
      <c r="I70" s="26">
        <f>SUM(G70:H70)</f>
        <v>146.55000000000001</v>
      </c>
      <c r="K70" s="7"/>
    </row>
    <row r="71" spans="1:11" x14ac:dyDescent="0.25">
      <c r="A71" s="15">
        <v>66</v>
      </c>
      <c r="B71" s="16" t="s">
        <v>28</v>
      </c>
      <c r="C71" s="16" t="s">
        <v>30</v>
      </c>
      <c r="D71" s="16" t="s">
        <v>44</v>
      </c>
      <c r="E71" s="16" t="s">
        <v>50</v>
      </c>
      <c r="F71" s="15" t="s">
        <v>45</v>
      </c>
      <c r="G71" s="27">
        <v>102.21</v>
      </c>
      <c r="H71" s="27">
        <v>96.02</v>
      </c>
      <c r="I71" s="28">
        <f>SUM(G71:H71)</f>
        <v>198.23</v>
      </c>
      <c r="K71" s="7"/>
    </row>
    <row r="72" spans="1:11" x14ac:dyDescent="0.25">
      <c r="A72" s="15">
        <v>67</v>
      </c>
      <c r="B72" s="16" t="s">
        <v>24</v>
      </c>
      <c r="C72" s="16" t="s">
        <v>30</v>
      </c>
      <c r="D72" s="16" t="s">
        <v>46</v>
      </c>
      <c r="E72" s="15" t="s">
        <v>50</v>
      </c>
      <c r="F72" s="15" t="s">
        <v>45</v>
      </c>
      <c r="G72" s="25">
        <v>121.73</v>
      </c>
      <c r="H72" s="25">
        <v>93.75</v>
      </c>
      <c r="I72" s="26">
        <f>SUM(G72:H72)</f>
        <v>215.48000000000002</v>
      </c>
      <c r="K72" s="7"/>
    </row>
    <row r="73" spans="1:11" x14ac:dyDescent="0.25">
      <c r="A73" s="15">
        <v>68</v>
      </c>
      <c r="B73" s="15" t="s">
        <v>7</v>
      </c>
      <c r="C73" s="16" t="s">
        <v>30</v>
      </c>
      <c r="D73" s="16" t="s">
        <v>42</v>
      </c>
      <c r="E73" s="15" t="s">
        <v>49</v>
      </c>
      <c r="F73" s="15" t="s">
        <v>45</v>
      </c>
      <c r="G73" s="27">
        <v>110.9</v>
      </c>
      <c r="H73" s="27">
        <v>79.64</v>
      </c>
      <c r="I73" s="28">
        <f>SUM(G73:H73)</f>
        <v>190.54000000000002</v>
      </c>
      <c r="K73" s="7"/>
    </row>
    <row r="74" spans="1:11" x14ac:dyDescent="0.25">
      <c r="A74" s="15">
        <v>69</v>
      </c>
      <c r="B74" s="15" t="s">
        <v>7</v>
      </c>
      <c r="C74" s="16" t="s">
        <v>30</v>
      </c>
      <c r="D74" s="16" t="s">
        <v>42</v>
      </c>
      <c r="E74" s="15" t="s">
        <v>49</v>
      </c>
      <c r="F74" s="15" t="s">
        <v>45</v>
      </c>
      <c r="G74" s="27">
        <v>110.9</v>
      </c>
      <c r="H74" s="27">
        <v>79.64</v>
      </c>
      <c r="I74" s="28">
        <f>SUM(G74:H74)</f>
        <v>190.54000000000002</v>
      </c>
      <c r="K74" s="7"/>
    </row>
    <row r="75" spans="1:11" x14ac:dyDescent="0.25">
      <c r="A75" s="15">
        <v>70</v>
      </c>
      <c r="B75" s="15" t="s">
        <v>47</v>
      </c>
      <c r="C75" s="15" t="s">
        <v>30</v>
      </c>
      <c r="D75" s="16" t="s">
        <v>42</v>
      </c>
      <c r="E75" s="15" t="s">
        <v>36</v>
      </c>
      <c r="F75" s="15" t="s">
        <v>45</v>
      </c>
      <c r="G75" s="25">
        <v>72.599999999999994</v>
      </c>
      <c r="H75" s="25">
        <v>66.89</v>
      </c>
      <c r="I75" s="26">
        <f>SUM(G75:H75)</f>
        <v>139.49</v>
      </c>
      <c r="K75" s="7"/>
    </row>
    <row r="76" spans="1:11" x14ac:dyDescent="0.25">
      <c r="A76" s="15">
        <v>71</v>
      </c>
      <c r="B76" s="15" t="s">
        <v>7</v>
      </c>
      <c r="C76" s="16" t="s">
        <v>30</v>
      </c>
      <c r="D76" s="16" t="s">
        <v>42</v>
      </c>
      <c r="E76" s="15" t="s">
        <v>49</v>
      </c>
      <c r="F76" s="15" t="s">
        <v>45</v>
      </c>
      <c r="G76" s="27">
        <v>110.9</v>
      </c>
      <c r="H76" s="27">
        <v>79.64</v>
      </c>
      <c r="I76" s="28">
        <f>SUM(G76:H76)</f>
        <v>190.54000000000002</v>
      </c>
      <c r="K76" s="7"/>
    </row>
    <row r="77" spans="1:11" x14ac:dyDescent="0.25">
      <c r="A77" s="15">
        <v>72</v>
      </c>
      <c r="B77" s="15" t="s">
        <v>7</v>
      </c>
      <c r="C77" s="16" t="s">
        <v>30</v>
      </c>
      <c r="D77" s="16" t="s">
        <v>42</v>
      </c>
      <c r="E77" s="15" t="s">
        <v>49</v>
      </c>
      <c r="F77" s="15" t="s">
        <v>45</v>
      </c>
      <c r="G77" s="27">
        <v>110.9</v>
      </c>
      <c r="H77" s="27">
        <v>79.64</v>
      </c>
      <c r="I77" s="28">
        <f>SUM(G77:H77)</f>
        <v>190.54000000000002</v>
      </c>
      <c r="K77" s="7"/>
    </row>
    <row r="78" spans="1:11" x14ac:dyDescent="0.25">
      <c r="A78" s="15">
        <v>73</v>
      </c>
      <c r="B78" s="15" t="s">
        <v>47</v>
      </c>
      <c r="C78" s="15" t="s">
        <v>30</v>
      </c>
      <c r="D78" s="16" t="s">
        <v>42</v>
      </c>
      <c r="E78" s="15" t="s">
        <v>36</v>
      </c>
      <c r="F78" s="15" t="s">
        <v>45</v>
      </c>
      <c r="G78" s="25">
        <v>72.599999999999994</v>
      </c>
      <c r="H78" s="25">
        <v>66.89</v>
      </c>
      <c r="I78" s="26">
        <f>SUM(G78:H78)</f>
        <v>139.49</v>
      </c>
      <c r="K78" s="7"/>
    </row>
    <row r="79" spans="1:11" x14ac:dyDescent="0.25">
      <c r="A79" s="19">
        <v>74</v>
      </c>
      <c r="B79" s="19" t="s">
        <v>17</v>
      </c>
      <c r="C79" s="20" t="s">
        <v>15</v>
      </c>
      <c r="D79" s="19" t="s">
        <v>35</v>
      </c>
      <c r="E79" s="19" t="s">
        <v>36</v>
      </c>
      <c r="F79" s="19" t="s">
        <v>12</v>
      </c>
      <c r="G79" s="31">
        <v>47.22</v>
      </c>
      <c r="H79" s="31">
        <v>46.92</v>
      </c>
      <c r="I79" s="32">
        <f>SUM(G79:H79)</f>
        <v>94.14</v>
      </c>
      <c r="K79" s="7"/>
    </row>
    <row r="80" spans="1:11" x14ac:dyDescent="0.25">
      <c r="A80" s="19">
        <v>75</v>
      </c>
      <c r="B80" s="19" t="s">
        <v>17</v>
      </c>
      <c r="C80" s="20" t="s">
        <v>15</v>
      </c>
      <c r="D80" s="19" t="s">
        <v>35</v>
      </c>
      <c r="E80" s="19" t="s">
        <v>36</v>
      </c>
      <c r="F80" s="19" t="s">
        <v>12</v>
      </c>
      <c r="G80" s="31">
        <v>47.22</v>
      </c>
      <c r="H80" s="31">
        <v>46.92</v>
      </c>
      <c r="I80" s="32">
        <f>SUM(G80:H80)</f>
        <v>94.14</v>
      </c>
      <c r="K80" s="7"/>
    </row>
    <row r="81" spans="1:13" x14ac:dyDescent="0.25">
      <c r="A81" s="19">
        <v>76</v>
      </c>
      <c r="B81" s="19" t="s">
        <v>17</v>
      </c>
      <c r="C81" s="20" t="s">
        <v>15</v>
      </c>
      <c r="D81" s="19" t="s">
        <v>35</v>
      </c>
      <c r="E81" s="19" t="s">
        <v>36</v>
      </c>
      <c r="F81" s="19" t="s">
        <v>12</v>
      </c>
      <c r="G81" s="31">
        <v>47.22</v>
      </c>
      <c r="H81" s="31">
        <v>46.92</v>
      </c>
      <c r="I81" s="32">
        <f>SUM(G81:H81)</f>
        <v>94.14</v>
      </c>
      <c r="K81" s="7"/>
    </row>
    <row r="82" spans="1:13" x14ac:dyDescent="0.25">
      <c r="A82" s="21">
        <v>77</v>
      </c>
      <c r="B82" s="22" t="s">
        <v>48</v>
      </c>
      <c r="C82" s="22" t="s">
        <v>31</v>
      </c>
      <c r="D82" s="21" t="s">
        <v>46</v>
      </c>
      <c r="E82" s="21" t="s">
        <v>49</v>
      </c>
      <c r="F82" s="21" t="s">
        <v>12</v>
      </c>
      <c r="G82" s="33">
        <v>47.15</v>
      </c>
      <c r="H82" s="33">
        <v>46.39</v>
      </c>
      <c r="I82" s="34">
        <f>SUM(G82:H82)</f>
        <v>93.539999999999992</v>
      </c>
      <c r="K82" s="7"/>
    </row>
    <row r="83" spans="1:13" x14ac:dyDescent="0.25">
      <c r="A83" s="21">
        <v>78</v>
      </c>
      <c r="B83" s="22" t="s">
        <v>48</v>
      </c>
      <c r="C83" s="22" t="s">
        <v>31</v>
      </c>
      <c r="D83" s="21" t="s">
        <v>46</v>
      </c>
      <c r="E83" s="21" t="s">
        <v>49</v>
      </c>
      <c r="F83" s="21" t="s">
        <v>12</v>
      </c>
      <c r="G83" s="33">
        <v>47.15</v>
      </c>
      <c r="H83" s="33">
        <v>46.39</v>
      </c>
      <c r="I83" s="34">
        <f>SUM(G83:H83)</f>
        <v>93.539999999999992</v>
      </c>
      <c r="K83" s="7"/>
    </row>
    <row r="84" spans="1:13" x14ac:dyDescent="0.25">
      <c r="A84" s="19">
        <v>79</v>
      </c>
      <c r="B84" s="19" t="s">
        <v>17</v>
      </c>
      <c r="C84" s="20" t="s">
        <v>15</v>
      </c>
      <c r="D84" s="19" t="s">
        <v>35</v>
      </c>
      <c r="E84" s="19" t="s">
        <v>36</v>
      </c>
      <c r="F84" s="19" t="s">
        <v>12</v>
      </c>
      <c r="G84" s="31">
        <v>47.22</v>
      </c>
      <c r="H84" s="31">
        <v>46.92</v>
      </c>
      <c r="I84" s="32">
        <f>SUM(G84:H84)</f>
        <v>94.14</v>
      </c>
      <c r="K84" s="7"/>
    </row>
    <row r="85" spans="1:13" x14ac:dyDescent="0.25">
      <c r="A85" s="19">
        <v>80</v>
      </c>
      <c r="B85" s="19" t="s">
        <v>17</v>
      </c>
      <c r="C85" s="20" t="s">
        <v>15</v>
      </c>
      <c r="D85" s="19" t="s">
        <v>35</v>
      </c>
      <c r="E85" s="19" t="s">
        <v>36</v>
      </c>
      <c r="F85" s="19" t="s">
        <v>12</v>
      </c>
      <c r="G85" s="31">
        <v>47.22</v>
      </c>
      <c r="H85" s="31">
        <v>46.92</v>
      </c>
      <c r="I85" s="32">
        <f>SUM(G85:H85)</f>
        <v>94.14</v>
      </c>
      <c r="K85" s="7"/>
    </row>
    <row r="86" spans="1:13" ht="15.75" thickBot="1" x14ac:dyDescent="0.3">
      <c r="A86" s="19">
        <v>81</v>
      </c>
      <c r="B86" s="19" t="s">
        <v>17</v>
      </c>
      <c r="C86" s="20" t="s">
        <v>15</v>
      </c>
      <c r="D86" s="19" t="s">
        <v>35</v>
      </c>
      <c r="E86" s="19" t="s">
        <v>36</v>
      </c>
      <c r="F86" s="19" t="s">
        <v>12</v>
      </c>
      <c r="G86" s="31">
        <v>47.22</v>
      </c>
      <c r="H86" s="31">
        <v>46.92</v>
      </c>
      <c r="I86" s="32">
        <f>SUM(G86:H86)</f>
        <v>94.14</v>
      </c>
      <c r="K86" s="7"/>
    </row>
    <row r="87" spans="1:13" x14ac:dyDescent="0.25">
      <c r="A87" s="15">
        <v>82</v>
      </c>
      <c r="B87" s="15" t="s">
        <v>13</v>
      </c>
      <c r="C87" s="15" t="s">
        <v>30</v>
      </c>
      <c r="D87" s="15" t="s">
        <v>35</v>
      </c>
      <c r="E87" s="15" t="s">
        <v>70</v>
      </c>
      <c r="F87" s="15" t="s">
        <v>12</v>
      </c>
      <c r="G87" s="27">
        <v>45.76</v>
      </c>
      <c r="H87" s="27">
        <v>44.94</v>
      </c>
      <c r="I87" s="28">
        <f>SUM(G87:H87)</f>
        <v>90.699999999999989</v>
      </c>
      <c r="J87" s="80">
        <v>146.52000000000001</v>
      </c>
      <c r="K87" s="9">
        <v>73.260000000000005</v>
      </c>
      <c r="L87" s="5">
        <v>141.58000000000001</v>
      </c>
      <c r="M87" s="82">
        <f>J87-L87</f>
        <v>4.9399999999999977</v>
      </c>
    </row>
    <row r="88" spans="1:13" ht="15.75" thickBot="1" x14ac:dyDescent="0.3">
      <c r="A88" s="15">
        <v>83</v>
      </c>
      <c r="B88" s="15" t="s">
        <v>13</v>
      </c>
      <c r="C88" s="15" t="s">
        <v>30</v>
      </c>
      <c r="D88" s="15" t="s">
        <v>35</v>
      </c>
      <c r="E88" s="15" t="s">
        <v>70</v>
      </c>
      <c r="F88" s="15" t="s">
        <v>12</v>
      </c>
      <c r="G88" s="27">
        <v>45.76</v>
      </c>
      <c r="H88" s="27">
        <v>44.94</v>
      </c>
      <c r="I88" s="28">
        <f>SUM(G88:H88)</f>
        <v>90.699999999999989</v>
      </c>
      <c r="J88" s="81"/>
      <c r="K88" s="9">
        <v>73.260000000000005</v>
      </c>
      <c r="L88" s="6"/>
      <c r="M88" s="84"/>
    </row>
    <row r="89" spans="1:13" x14ac:dyDescent="0.25">
      <c r="A89" s="15">
        <v>84</v>
      </c>
      <c r="B89" s="15" t="s">
        <v>7</v>
      </c>
      <c r="C89" s="16" t="s">
        <v>30</v>
      </c>
      <c r="D89" s="16" t="s">
        <v>42</v>
      </c>
      <c r="E89" s="15" t="s">
        <v>49</v>
      </c>
      <c r="F89" s="15" t="s">
        <v>45</v>
      </c>
      <c r="G89" s="27">
        <v>110.9</v>
      </c>
      <c r="H89" s="27">
        <v>79.64</v>
      </c>
      <c r="I89" s="28">
        <f>SUM(G89:H89)</f>
        <v>190.54000000000002</v>
      </c>
      <c r="J89" s="80">
        <v>195.03</v>
      </c>
      <c r="K89" s="9">
        <v>51.78</v>
      </c>
      <c r="L89" s="80">
        <v>185.04</v>
      </c>
      <c r="M89" s="82">
        <f>J89-L89</f>
        <v>9.9900000000000091</v>
      </c>
    </row>
    <row r="90" spans="1:13" x14ac:dyDescent="0.25">
      <c r="A90" s="15">
        <v>85</v>
      </c>
      <c r="B90" s="16" t="s">
        <v>24</v>
      </c>
      <c r="C90" s="16" t="s">
        <v>30</v>
      </c>
      <c r="D90" s="16" t="s">
        <v>46</v>
      </c>
      <c r="E90" s="15" t="s">
        <v>50</v>
      </c>
      <c r="F90" s="15" t="s">
        <v>45</v>
      </c>
      <c r="G90" s="25">
        <v>121.73</v>
      </c>
      <c r="H90" s="25">
        <v>93.75</v>
      </c>
      <c r="I90" s="26">
        <f>SUM(G90:H90)</f>
        <v>215.48000000000002</v>
      </c>
      <c r="J90" s="88"/>
      <c r="K90" s="9">
        <v>58.8</v>
      </c>
      <c r="L90" s="88"/>
      <c r="M90" s="83"/>
    </row>
    <row r="91" spans="1:13" ht="15.75" thickBot="1" x14ac:dyDescent="0.3">
      <c r="A91" s="15">
        <v>86</v>
      </c>
      <c r="B91" s="16" t="s">
        <v>28</v>
      </c>
      <c r="C91" s="16" t="s">
        <v>30</v>
      </c>
      <c r="D91" s="16" t="s">
        <v>44</v>
      </c>
      <c r="E91" s="16" t="s">
        <v>50</v>
      </c>
      <c r="F91" s="15" t="s">
        <v>45</v>
      </c>
      <c r="G91" s="27">
        <v>102.21</v>
      </c>
      <c r="H91" s="27">
        <v>96.02</v>
      </c>
      <c r="I91" s="28">
        <f>SUM(G91:H91)</f>
        <v>198.23</v>
      </c>
      <c r="J91" s="81"/>
      <c r="K91" s="9">
        <v>84.45</v>
      </c>
      <c r="L91" s="81"/>
      <c r="M91" s="84"/>
    </row>
    <row r="92" spans="1:13" x14ac:dyDescent="0.25">
      <c r="A92" s="15">
        <v>87</v>
      </c>
      <c r="B92" s="15" t="s">
        <v>7</v>
      </c>
      <c r="C92" s="16" t="s">
        <v>30</v>
      </c>
      <c r="D92" s="16" t="s">
        <v>42</v>
      </c>
      <c r="E92" s="15" t="s">
        <v>49</v>
      </c>
      <c r="F92" s="15" t="s">
        <v>45</v>
      </c>
      <c r="G92" s="27">
        <v>110.9</v>
      </c>
      <c r="H92" s="27">
        <v>79.64</v>
      </c>
      <c r="I92" s="28">
        <f>SUM(G92:H92)</f>
        <v>190.54000000000002</v>
      </c>
      <c r="J92" s="80">
        <v>282.14999999999998</v>
      </c>
      <c r="K92" s="9">
        <v>84.4</v>
      </c>
      <c r="L92" s="80">
        <v>268.01</v>
      </c>
      <c r="M92" s="82">
        <f>J92-L92</f>
        <v>14.139999999999986</v>
      </c>
    </row>
    <row r="93" spans="1:13" x14ac:dyDescent="0.25">
      <c r="A93" s="15">
        <v>88</v>
      </c>
      <c r="B93" s="16" t="s">
        <v>24</v>
      </c>
      <c r="C93" s="16" t="s">
        <v>30</v>
      </c>
      <c r="D93" s="16" t="s">
        <v>46</v>
      </c>
      <c r="E93" s="15" t="s">
        <v>50</v>
      </c>
      <c r="F93" s="15" t="s">
        <v>45</v>
      </c>
      <c r="G93" s="25">
        <v>121.73</v>
      </c>
      <c r="H93" s="25">
        <v>93.75</v>
      </c>
      <c r="I93" s="26">
        <f>SUM(G93:H93)</f>
        <v>215.48000000000002</v>
      </c>
      <c r="J93" s="88"/>
      <c r="K93" s="9">
        <v>85.46</v>
      </c>
      <c r="L93" s="88"/>
      <c r="M93" s="83"/>
    </row>
    <row r="94" spans="1:13" x14ac:dyDescent="0.25">
      <c r="A94" s="16">
        <v>89</v>
      </c>
      <c r="B94" s="15" t="s">
        <v>7</v>
      </c>
      <c r="C94" s="16" t="s">
        <v>30</v>
      </c>
      <c r="D94" s="16" t="s">
        <v>42</v>
      </c>
      <c r="E94" s="15" t="s">
        <v>49</v>
      </c>
      <c r="F94" s="15" t="s">
        <v>45</v>
      </c>
      <c r="G94" s="27">
        <v>110.9</v>
      </c>
      <c r="H94" s="27">
        <v>79.64</v>
      </c>
      <c r="I94" s="28">
        <f>SUM(G94:H94)</f>
        <v>190.54000000000002</v>
      </c>
      <c r="J94" s="88"/>
      <c r="K94" s="9">
        <v>50.59</v>
      </c>
      <c r="L94" s="88"/>
      <c r="M94" s="83"/>
    </row>
    <row r="95" spans="1:13" ht="15.75" thickBot="1" x14ac:dyDescent="0.3">
      <c r="A95" s="16">
        <v>90</v>
      </c>
      <c r="B95" s="16" t="s">
        <v>28</v>
      </c>
      <c r="C95" s="16" t="s">
        <v>30</v>
      </c>
      <c r="D95" s="16" t="s">
        <v>44</v>
      </c>
      <c r="E95" s="16" t="s">
        <v>50</v>
      </c>
      <c r="F95" s="15" t="s">
        <v>45</v>
      </c>
      <c r="G95" s="27">
        <v>102.21</v>
      </c>
      <c r="H95" s="27">
        <v>96.02</v>
      </c>
      <c r="I95" s="28">
        <f>SUM(G95:H95)</f>
        <v>198.23</v>
      </c>
      <c r="J95" s="81"/>
      <c r="K95" s="9">
        <v>61.7</v>
      </c>
      <c r="L95" s="81"/>
      <c r="M95" s="84"/>
    </row>
    <row r="96" spans="1:13" x14ac:dyDescent="0.25">
      <c r="A96" s="16">
        <v>91</v>
      </c>
      <c r="B96" s="15" t="s">
        <v>7</v>
      </c>
      <c r="C96" s="16" t="s">
        <v>30</v>
      </c>
      <c r="D96" s="16" t="s">
        <v>42</v>
      </c>
      <c r="E96" s="15" t="s">
        <v>49</v>
      </c>
      <c r="F96" s="15" t="s">
        <v>45</v>
      </c>
      <c r="G96" s="27">
        <v>110.9</v>
      </c>
      <c r="H96" s="27">
        <v>79.64</v>
      </c>
      <c r="I96" s="28">
        <f>SUM(G96:H96)</f>
        <v>190.54000000000002</v>
      </c>
      <c r="J96" s="80">
        <v>365.31</v>
      </c>
      <c r="K96" s="9">
        <v>50.59</v>
      </c>
      <c r="L96" s="80">
        <v>349.09</v>
      </c>
      <c r="M96" s="82">
        <f>J96-L96</f>
        <v>16.220000000000027</v>
      </c>
    </row>
    <row r="97" spans="1:13" x14ac:dyDescent="0.25">
      <c r="A97" s="16">
        <v>92</v>
      </c>
      <c r="B97" s="16" t="s">
        <v>28</v>
      </c>
      <c r="C97" s="16" t="s">
        <v>30</v>
      </c>
      <c r="D97" s="16" t="s">
        <v>44</v>
      </c>
      <c r="E97" s="16" t="s">
        <v>50</v>
      </c>
      <c r="F97" s="15" t="s">
        <v>45</v>
      </c>
      <c r="G97" s="27">
        <v>102.21</v>
      </c>
      <c r="H97" s="27">
        <v>96.02</v>
      </c>
      <c r="I97" s="28">
        <f>SUM(G97:H97)</f>
        <v>198.23</v>
      </c>
      <c r="J97" s="88"/>
      <c r="K97" s="9">
        <v>61.7</v>
      </c>
      <c r="L97" s="88"/>
      <c r="M97" s="83"/>
    </row>
    <row r="98" spans="1:13" x14ac:dyDescent="0.25">
      <c r="A98" s="16">
        <v>93</v>
      </c>
      <c r="B98" s="15" t="s">
        <v>7</v>
      </c>
      <c r="C98" s="16" t="s">
        <v>30</v>
      </c>
      <c r="D98" s="16" t="s">
        <v>42</v>
      </c>
      <c r="E98" s="15" t="s">
        <v>49</v>
      </c>
      <c r="F98" s="15" t="s">
        <v>45</v>
      </c>
      <c r="G98" s="27">
        <v>110.9</v>
      </c>
      <c r="H98" s="27">
        <v>79.64</v>
      </c>
      <c r="I98" s="28">
        <f>SUM(G98:H98)</f>
        <v>190.54000000000002</v>
      </c>
      <c r="J98" s="88"/>
      <c r="K98" s="9">
        <v>85.14</v>
      </c>
      <c r="L98" s="88"/>
      <c r="M98" s="83"/>
    </row>
    <row r="99" spans="1:13" x14ac:dyDescent="0.25">
      <c r="A99" s="16">
        <v>94</v>
      </c>
      <c r="B99" s="16" t="s">
        <v>24</v>
      </c>
      <c r="C99" s="16" t="s">
        <v>30</v>
      </c>
      <c r="D99" s="16" t="s">
        <v>46</v>
      </c>
      <c r="E99" s="15" t="s">
        <v>50</v>
      </c>
      <c r="F99" s="15" t="s">
        <v>45</v>
      </c>
      <c r="G99" s="25">
        <v>121.73</v>
      </c>
      <c r="H99" s="25">
        <v>93.75</v>
      </c>
      <c r="I99" s="26">
        <f>SUM(G99:H99)</f>
        <v>215.48000000000002</v>
      </c>
      <c r="J99" s="88"/>
      <c r="K99" s="9">
        <v>85.14</v>
      </c>
      <c r="L99" s="88"/>
      <c r="M99" s="83"/>
    </row>
    <row r="100" spans="1:13" ht="15.75" thickBot="1" x14ac:dyDescent="0.3">
      <c r="A100" s="16">
        <v>95</v>
      </c>
      <c r="B100" s="15" t="s">
        <v>7</v>
      </c>
      <c r="C100" s="16" t="s">
        <v>30</v>
      </c>
      <c r="D100" s="16" t="s">
        <v>42</v>
      </c>
      <c r="E100" s="15" t="s">
        <v>49</v>
      </c>
      <c r="F100" s="15" t="s">
        <v>45</v>
      </c>
      <c r="G100" s="27">
        <v>110.9</v>
      </c>
      <c r="H100" s="27">
        <v>79.64</v>
      </c>
      <c r="I100" s="28">
        <f>SUM(G100:H100)</f>
        <v>190.54000000000002</v>
      </c>
      <c r="J100" s="81"/>
      <c r="K100" s="9">
        <v>82.74</v>
      </c>
      <c r="L100" s="81"/>
      <c r="M100" s="84"/>
    </row>
    <row r="101" spans="1:13" x14ac:dyDescent="0.25">
      <c r="A101" s="16">
        <v>96</v>
      </c>
      <c r="B101" s="16" t="s">
        <v>24</v>
      </c>
      <c r="C101" s="16" t="s">
        <v>30</v>
      </c>
      <c r="D101" s="16" t="s">
        <v>46</v>
      </c>
      <c r="E101" s="15" t="s">
        <v>50</v>
      </c>
      <c r="F101" s="15" t="s">
        <v>45</v>
      </c>
      <c r="G101" s="25">
        <v>121.73</v>
      </c>
      <c r="H101" s="25">
        <v>93.75</v>
      </c>
      <c r="I101" s="26">
        <f>SUM(G101:H101)</f>
        <v>215.48000000000002</v>
      </c>
      <c r="J101" s="80">
        <v>146.52000000000001</v>
      </c>
      <c r="K101" s="10">
        <v>73.260000000000005</v>
      </c>
      <c r="L101" s="80">
        <v>141.58000000000001</v>
      </c>
      <c r="M101" s="82">
        <f>J101-L101</f>
        <v>4.9399999999999977</v>
      </c>
    </row>
    <row r="102" spans="1:13" ht="15.75" thickBot="1" x14ac:dyDescent="0.3">
      <c r="A102" s="16">
        <v>97</v>
      </c>
      <c r="B102" s="15" t="s">
        <v>7</v>
      </c>
      <c r="C102" s="16" t="s">
        <v>30</v>
      </c>
      <c r="D102" s="16" t="s">
        <v>42</v>
      </c>
      <c r="E102" s="15" t="s">
        <v>49</v>
      </c>
      <c r="F102" s="15" t="s">
        <v>45</v>
      </c>
      <c r="G102" s="27">
        <v>110.9</v>
      </c>
      <c r="H102" s="27">
        <v>79.64</v>
      </c>
      <c r="I102" s="28">
        <f>SUM(G102:H102)</f>
        <v>190.54000000000002</v>
      </c>
      <c r="J102" s="81"/>
      <c r="K102" s="11">
        <v>73.260000000000005</v>
      </c>
      <c r="L102" s="81"/>
      <c r="M102" s="84"/>
    </row>
    <row r="103" spans="1:13" x14ac:dyDescent="0.25">
      <c r="A103" s="15">
        <v>98</v>
      </c>
      <c r="B103" s="16" t="s">
        <v>10</v>
      </c>
      <c r="C103" s="16" t="s">
        <v>30</v>
      </c>
      <c r="D103" s="16" t="s">
        <v>42</v>
      </c>
      <c r="E103" s="15" t="s">
        <v>43</v>
      </c>
      <c r="F103" s="15" t="s">
        <v>45</v>
      </c>
      <c r="G103" s="25">
        <v>71.88</v>
      </c>
      <c r="H103" s="25">
        <v>66.42</v>
      </c>
      <c r="I103" s="26">
        <f>SUM(G103:H103)</f>
        <v>138.30000000000001</v>
      </c>
      <c r="K103" s="7"/>
    </row>
    <row r="104" spans="1:13" x14ac:dyDescent="0.25">
      <c r="A104" s="15">
        <v>99</v>
      </c>
      <c r="B104" s="15" t="s">
        <v>47</v>
      </c>
      <c r="C104" s="15" t="s">
        <v>30</v>
      </c>
      <c r="D104" s="16" t="s">
        <v>42</v>
      </c>
      <c r="E104" s="15" t="s">
        <v>36</v>
      </c>
      <c r="F104" s="15" t="s">
        <v>45</v>
      </c>
      <c r="G104" s="25">
        <v>72.599999999999994</v>
      </c>
      <c r="H104" s="25">
        <v>66.89</v>
      </c>
      <c r="I104" s="26">
        <f>SUM(G104:H104)</f>
        <v>139.49</v>
      </c>
      <c r="K104" s="7"/>
    </row>
    <row r="105" spans="1:13" x14ac:dyDescent="0.25">
      <c r="A105" s="15">
        <v>100</v>
      </c>
      <c r="B105" s="16" t="s">
        <v>10</v>
      </c>
      <c r="C105" s="16" t="s">
        <v>30</v>
      </c>
      <c r="D105" s="16" t="s">
        <v>42</v>
      </c>
      <c r="E105" s="15" t="s">
        <v>43</v>
      </c>
      <c r="F105" s="15" t="s">
        <v>45</v>
      </c>
      <c r="G105" s="25">
        <v>71.88</v>
      </c>
      <c r="H105" s="25">
        <v>66.42</v>
      </c>
      <c r="I105" s="26">
        <f>SUM(G105:H105)</f>
        <v>138.30000000000001</v>
      </c>
      <c r="K105" s="7"/>
    </row>
    <row r="106" spans="1:13" x14ac:dyDescent="0.25">
      <c r="A106" s="15">
        <v>101</v>
      </c>
      <c r="B106" s="15" t="s">
        <v>7</v>
      </c>
      <c r="C106" s="16" t="s">
        <v>30</v>
      </c>
      <c r="D106" s="16" t="s">
        <v>42</v>
      </c>
      <c r="E106" s="15" t="s">
        <v>49</v>
      </c>
      <c r="F106" s="15" t="s">
        <v>45</v>
      </c>
      <c r="G106" s="27">
        <v>110.9</v>
      </c>
      <c r="H106" s="27">
        <v>79.64</v>
      </c>
      <c r="I106" s="28">
        <f>SUM(G106:H106)</f>
        <v>190.54000000000002</v>
      </c>
      <c r="K106" s="7"/>
    </row>
    <row r="107" spans="1:13" x14ac:dyDescent="0.25">
      <c r="A107" s="15">
        <v>102</v>
      </c>
      <c r="B107" s="15" t="s">
        <v>47</v>
      </c>
      <c r="C107" s="15" t="s">
        <v>30</v>
      </c>
      <c r="D107" s="16" t="s">
        <v>42</v>
      </c>
      <c r="E107" s="15" t="s">
        <v>36</v>
      </c>
      <c r="F107" s="15" t="s">
        <v>45</v>
      </c>
      <c r="G107" s="25">
        <v>72.599999999999994</v>
      </c>
      <c r="H107" s="25">
        <v>66.89</v>
      </c>
      <c r="I107" s="26">
        <f>SUM(G107:H107)</f>
        <v>139.49</v>
      </c>
      <c r="K107" s="7"/>
    </row>
    <row r="108" spans="1:13" x14ac:dyDescent="0.25">
      <c r="A108" s="15">
        <v>103</v>
      </c>
      <c r="B108" s="16" t="s">
        <v>28</v>
      </c>
      <c r="C108" s="16" t="s">
        <v>30</v>
      </c>
      <c r="D108" s="16" t="s">
        <v>44</v>
      </c>
      <c r="E108" s="16" t="s">
        <v>50</v>
      </c>
      <c r="F108" s="15" t="s">
        <v>45</v>
      </c>
      <c r="G108" s="27">
        <v>102.21</v>
      </c>
      <c r="H108" s="27">
        <v>96.02</v>
      </c>
      <c r="I108" s="28">
        <f>SUM(G108:H108)</f>
        <v>198.23</v>
      </c>
      <c r="K108" s="7"/>
    </row>
    <row r="109" spans="1:13" x14ac:dyDescent="0.25">
      <c r="A109" s="15">
        <v>104</v>
      </c>
      <c r="B109" s="16" t="s">
        <v>24</v>
      </c>
      <c r="C109" s="16" t="s">
        <v>30</v>
      </c>
      <c r="D109" s="16" t="s">
        <v>46</v>
      </c>
      <c r="E109" s="15" t="s">
        <v>50</v>
      </c>
      <c r="F109" s="15" t="s">
        <v>45</v>
      </c>
      <c r="G109" s="25">
        <v>121.73</v>
      </c>
      <c r="H109" s="25">
        <v>93.75</v>
      </c>
      <c r="I109" s="26">
        <f>SUM(G109:H109)</f>
        <v>215.48000000000002</v>
      </c>
      <c r="K109" s="7"/>
    </row>
    <row r="110" spans="1:13" x14ac:dyDescent="0.25">
      <c r="A110" s="15">
        <v>105</v>
      </c>
      <c r="B110" s="15" t="s">
        <v>7</v>
      </c>
      <c r="C110" s="16" t="s">
        <v>30</v>
      </c>
      <c r="D110" s="16" t="s">
        <v>42</v>
      </c>
      <c r="E110" s="15" t="s">
        <v>49</v>
      </c>
      <c r="F110" s="15" t="s">
        <v>45</v>
      </c>
      <c r="G110" s="27">
        <v>110.9</v>
      </c>
      <c r="H110" s="27">
        <v>79.64</v>
      </c>
      <c r="I110" s="28">
        <f>SUM(G110:H110)</f>
        <v>190.54000000000002</v>
      </c>
      <c r="K110" s="7"/>
    </row>
    <row r="111" spans="1:13" x14ac:dyDescent="0.25">
      <c r="A111" s="15">
        <v>106</v>
      </c>
      <c r="B111" s="15" t="s">
        <v>7</v>
      </c>
      <c r="C111" s="16" t="s">
        <v>30</v>
      </c>
      <c r="D111" s="16" t="s">
        <v>42</v>
      </c>
      <c r="E111" s="15" t="s">
        <v>49</v>
      </c>
      <c r="F111" s="15" t="s">
        <v>45</v>
      </c>
      <c r="G111" s="27">
        <v>110.9</v>
      </c>
      <c r="H111" s="27">
        <v>79.64</v>
      </c>
      <c r="I111" s="28">
        <f>SUM(G111:H111)</f>
        <v>190.54000000000002</v>
      </c>
      <c r="K111" s="7"/>
    </row>
    <row r="112" spans="1:13" x14ac:dyDescent="0.25">
      <c r="A112" s="15">
        <v>107</v>
      </c>
      <c r="B112" s="16" t="s">
        <v>24</v>
      </c>
      <c r="C112" s="16" t="s">
        <v>30</v>
      </c>
      <c r="D112" s="16" t="s">
        <v>46</v>
      </c>
      <c r="E112" s="15" t="s">
        <v>50</v>
      </c>
      <c r="F112" s="15" t="s">
        <v>45</v>
      </c>
      <c r="G112" s="25">
        <v>121.73</v>
      </c>
      <c r="H112" s="25">
        <v>93.75</v>
      </c>
      <c r="I112" s="26">
        <f>SUM(G112:H112)</f>
        <v>215.48000000000002</v>
      </c>
      <c r="K112" s="7"/>
    </row>
    <row r="113" spans="1:13" x14ac:dyDescent="0.25">
      <c r="A113" s="15">
        <v>108</v>
      </c>
      <c r="B113" s="15" t="s">
        <v>23</v>
      </c>
      <c r="C113" s="16" t="s">
        <v>30</v>
      </c>
      <c r="D113" s="16" t="s">
        <v>42</v>
      </c>
      <c r="E113" s="15" t="s">
        <v>43</v>
      </c>
      <c r="F113" s="15" t="s">
        <v>45</v>
      </c>
      <c r="G113" s="25">
        <v>76.09</v>
      </c>
      <c r="H113" s="25">
        <v>70.459999999999994</v>
      </c>
      <c r="I113" s="26">
        <f>SUM(G113:H113)</f>
        <v>146.55000000000001</v>
      </c>
      <c r="K113" s="7"/>
    </row>
    <row r="114" spans="1:13" x14ac:dyDescent="0.25">
      <c r="A114" s="15">
        <v>109</v>
      </c>
      <c r="B114" s="15" t="s">
        <v>9</v>
      </c>
      <c r="C114" s="15" t="s">
        <v>30</v>
      </c>
      <c r="D114" s="15" t="s">
        <v>42</v>
      </c>
      <c r="E114" s="15" t="s">
        <v>36</v>
      </c>
      <c r="F114" s="15" t="s">
        <v>56</v>
      </c>
      <c r="G114" s="27">
        <v>65.53</v>
      </c>
      <c r="H114" s="27">
        <v>64.69</v>
      </c>
      <c r="I114" s="28">
        <f>SUM(G114:H114)</f>
        <v>130.22</v>
      </c>
      <c r="K114" s="7"/>
    </row>
    <row r="115" spans="1:13" x14ac:dyDescent="0.25">
      <c r="A115" s="15">
        <v>110</v>
      </c>
      <c r="B115" s="16" t="s">
        <v>10</v>
      </c>
      <c r="C115" s="16" t="s">
        <v>30</v>
      </c>
      <c r="D115" s="16" t="s">
        <v>42</v>
      </c>
      <c r="E115" s="15" t="s">
        <v>43</v>
      </c>
      <c r="F115" s="15" t="s">
        <v>45</v>
      </c>
      <c r="G115" s="25">
        <v>71.88</v>
      </c>
      <c r="H115" s="25">
        <v>66.42</v>
      </c>
      <c r="I115" s="26">
        <f>SUM(G115:H115)</f>
        <v>138.30000000000001</v>
      </c>
      <c r="K115" s="7"/>
    </row>
    <row r="116" spans="1:13" ht="15.75" thickBot="1" x14ac:dyDescent="0.3">
      <c r="A116" s="15">
        <v>111</v>
      </c>
      <c r="B116" s="16" t="s">
        <v>28</v>
      </c>
      <c r="C116" s="16" t="s">
        <v>30</v>
      </c>
      <c r="D116" s="16" t="s">
        <v>44</v>
      </c>
      <c r="E116" s="16" t="s">
        <v>50</v>
      </c>
      <c r="F116" s="15" t="s">
        <v>45</v>
      </c>
      <c r="G116" s="27">
        <v>102.21</v>
      </c>
      <c r="H116" s="27">
        <v>96.02</v>
      </c>
      <c r="I116" s="28">
        <f>SUM(G116:H116)</f>
        <v>198.23</v>
      </c>
      <c r="K116" s="7"/>
    </row>
    <row r="117" spans="1:13" x14ac:dyDescent="0.25">
      <c r="A117" s="15">
        <v>112</v>
      </c>
      <c r="B117" s="15" t="s">
        <v>47</v>
      </c>
      <c r="C117" s="15" t="s">
        <v>30</v>
      </c>
      <c r="D117" s="16" t="s">
        <v>42</v>
      </c>
      <c r="E117" s="15" t="s">
        <v>36</v>
      </c>
      <c r="F117" s="15" t="s">
        <v>45</v>
      </c>
      <c r="G117" s="25">
        <v>72.599999999999994</v>
      </c>
      <c r="H117" s="25">
        <v>66.89</v>
      </c>
      <c r="I117" s="26">
        <f>SUM(G117:H117)</f>
        <v>139.49</v>
      </c>
      <c r="J117" s="80">
        <v>146.52000000000001</v>
      </c>
      <c r="K117" s="10">
        <v>73.260000000000005</v>
      </c>
      <c r="L117" s="80">
        <v>141.58000000000001</v>
      </c>
      <c r="M117" s="82">
        <f>J117-L117</f>
        <v>4.9399999999999977</v>
      </c>
    </row>
    <row r="118" spans="1:13" ht="15.75" thickBot="1" x14ac:dyDescent="0.3">
      <c r="A118" s="15">
        <v>113</v>
      </c>
      <c r="B118" s="16" t="s">
        <v>10</v>
      </c>
      <c r="C118" s="16" t="s">
        <v>30</v>
      </c>
      <c r="D118" s="16" t="s">
        <v>42</v>
      </c>
      <c r="E118" s="15" t="s">
        <v>43</v>
      </c>
      <c r="F118" s="15" t="s">
        <v>45</v>
      </c>
      <c r="G118" s="25">
        <v>71.88</v>
      </c>
      <c r="H118" s="25">
        <v>66.42</v>
      </c>
      <c r="I118" s="26">
        <f>SUM(G118:H118)</f>
        <v>138.30000000000001</v>
      </c>
      <c r="J118" s="81"/>
      <c r="K118" s="11">
        <v>73.260000000000005</v>
      </c>
      <c r="L118" s="81"/>
      <c r="M118" s="84"/>
    </row>
    <row r="119" spans="1:13" x14ac:dyDescent="0.25">
      <c r="A119" s="15">
        <v>114</v>
      </c>
      <c r="B119" s="15" t="s">
        <v>47</v>
      </c>
      <c r="C119" s="15" t="s">
        <v>30</v>
      </c>
      <c r="D119" s="16" t="s">
        <v>42</v>
      </c>
      <c r="E119" s="15" t="s">
        <v>36</v>
      </c>
      <c r="F119" s="15" t="s">
        <v>45</v>
      </c>
      <c r="G119" s="25">
        <v>72.599999999999994</v>
      </c>
      <c r="H119" s="25">
        <v>66.89</v>
      </c>
      <c r="I119" s="26">
        <f>SUM(G119:H119)</f>
        <v>139.49</v>
      </c>
      <c r="K119" s="7"/>
    </row>
    <row r="120" spans="1:13" x14ac:dyDescent="0.25">
      <c r="A120" s="15">
        <v>115</v>
      </c>
      <c r="B120" s="15" t="s">
        <v>34</v>
      </c>
      <c r="C120" s="15" t="s">
        <v>30</v>
      </c>
      <c r="D120" s="15" t="s">
        <v>35</v>
      </c>
      <c r="E120" s="15" t="s">
        <v>36</v>
      </c>
      <c r="F120" s="15" t="s">
        <v>56</v>
      </c>
      <c r="G120" s="27">
        <v>52.13</v>
      </c>
      <c r="H120" s="27">
        <v>52.43</v>
      </c>
      <c r="I120" s="28">
        <f>SUM(G120:H120)</f>
        <v>104.56</v>
      </c>
      <c r="K120" s="7"/>
    </row>
    <row r="121" spans="1:13" x14ac:dyDescent="0.25">
      <c r="A121" s="15">
        <v>116</v>
      </c>
      <c r="B121" s="15" t="s">
        <v>27</v>
      </c>
      <c r="C121" s="15" t="s">
        <v>30</v>
      </c>
      <c r="D121" s="15" t="s">
        <v>35</v>
      </c>
      <c r="E121" s="15" t="s">
        <v>36</v>
      </c>
      <c r="F121" s="15" t="s">
        <v>56</v>
      </c>
      <c r="G121" s="27">
        <v>49.79</v>
      </c>
      <c r="H121" s="27">
        <v>49.13</v>
      </c>
      <c r="I121" s="28">
        <f>SUM(G121:H121)</f>
        <v>98.92</v>
      </c>
      <c r="K121" s="7"/>
    </row>
    <row r="122" spans="1:13" x14ac:dyDescent="0.25">
      <c r="A122" s="15">
        <v>117</v>
      </c>
      <c r="B122" s="15" t="s">
        <v>41</v>
      </c>
      <c r="C122" s="15" t="s">
        <v>30</v>
      </c>
      <c r="D122" s="15" t="s">
        <v>42</v>
      </c>
      <c r="E122" s="15" t="s">
        <v>43</v>
      </c>
      <c r="F122" s="15" t="s">
        <v>56</v>
      </c>
      <c r="G122" s="27">
        <v>64.680000000000007</v>
      </c>
      <c r="H122" s="27">
        <v>63.65</v>
      </c>
      <c r="I122" s="28">
        <f>SUM(G122:H122)</f>
        <v>128.33000000000001</v>
      </c>
      <c r="K122" s="7"/>
    </row>
    <row r="123" spans="1:13" x14ac:dyDescent="0.25">
      <c r="A123" s="15">
        <v>118</v>
      </c>
      <c r="B123" s="15" t="s">
        <v>8</v>
      </c>
      <c r="C123" s="15" t="s">
        <v>30</v>
      </c>
      <c r="D123" s="15" t="s">
        <v>42</v>
      </c>
      <c r="E123" s="15" t="s">
        <v>36</v>
      </c>
      <c r="F123" s="15" t="s">
        <v>56</v>
      </c>
      <c r="G123" s="27">
        <v>72.099999999999994</v>
      </c>
      <c r="H123" s="27">
        <v>71.33</v>
      </c>
      <c r="I123" s="28">
        <f>SUM(G123:H123)</f>
        <v>143.43</v>
      </c>
      <c r="K123" s="7"/>
    </row>
    <row r="124" spans="1:13" x14ac:dyDescent="0.25">
      <c r="A124" s="15">
        <v>119</v>
      </c>
      <c r="B124" s="15" t="s">
        <v>41</v>
      </c>
      <c r="C124" s="15" t="s">
        <v>30</v>
      </c>
      <c r="D124" s="15" t="s">
        <v>42</v>
      </c>
      <c r="E124" s="15" t="s">
        <v>43</v>
      </c>
      <c r="F124" s="15" t="s">
        <v>56</v>
      </c>
      <c r="G124" s="27">
        <v>64.680000000000007</v>
      </c>
      <c r="H124" s="27">
        <v>63.65</v>
      </c>
      <c r="I124" s="28">
        <f>SUM(G124:H124)</f>
        <v>128.33000000000001</v>
      </c>
      <c r="K124" s="7"/>
    </row>
    <row r="125" spans="1:13" x14ac:dyDescent="0.25">
      <c r="A125" s="15">
        <v>120</v>
      </c>
      <c r="B125" s="15" t="s">
        <v>9</v>
      </c>
      <c r="C125" s="15" t="s">
        <v>30</v>
      </c>
      <c r="D125" s="15" t="s">
        <v>42</v>
      </c>
      <c r="E125" s="15" t="s">
        <v>36</v>
      </c>
      <c r="F125" s="15" t="s">
        <v>56</v>
      </c>
      <c r="G125" s="27">
        <v>65.53</v>
      </c>
      <c r="H125" s="27">
        <v>64.69</v>
      </c>
      <c r="I125" s="28">
        <f>SUM(G125:H125)</f>
        <v>130.22</v>
      </c>
      <c r="K125" s="7"/>
    </row>
    <row r="126" spans="1:13" ht="15.75" thickBot="1" x14ac:dyDescent="0.3">
      <c r="A126" s="15">
        <v>121</v>
      </c>
      <c r="B126" s="15" t="s">
        <v>34</v>
      </c>
      <c r="C126" s="15" t="s">
        <v>30</v>
      </c>
      <c r="D126" s="15" t="s">
        <v>35</v>
      </c>
      <c r="E126" s="15" t="s">
        <v>36</v>
      </c>
      <c r="F126" s="15" t="s">
        <v>56</v>
      </c>
      <c r="G126" s="27">
        <v>52.13</v>
      </c>
      <c r="H126" s="27">
        <v>52.43</v>
      </c>
      <c r="I126" s="28">
        <f>SUM(G126:H126)</f>
        <v>104.56</v>
      </c>
      <c r="K126" s="7"/>
    </row>
    <row r="127" spans="1:13" x14ac:dyDescent="0.25">
      <c r="A127" s="15">
        <v>122</v>
      </c>
      <c r="B127" s="15" t="s">
        <v>13</v>
      </c>
      <c r="C127" s="15" t="s">
        <v>30</v>
      </c>
      <c r="D127" s="15" t="s">
        <v>35</v>
      </c>
      <c r="E127" s="15" t="s">
        <v>70</v>
      </c>
      <c r="F127" s="15" t="s">
        <v>12</v>
      </c>
      <c r="G127" s="27">
        <v>45.76</v>
      </c>
      <c r="H127" s="27">
        <v>44.94</v>
      </c>
      <c r="I127" s="28">
        <f>SUM(G127:H127)</f>
        <v>90.699999999999989</v>
      </c>
      <c r="J127" s="80">
        <v>146.52000000000001</v>
      </c>
      <c r="K127" s="10">
        <v>73.260000000000005</v>
      </c>
      <c r="L127" s="80">
        <v>141.58000000000001</v>
      </c>
      <c r="M127" s="82">
        <f>J127-L127</f>
        <v>4.9399999999999977</v>
      </c>
    </row>
    <row r="128" spans="1:13" ht="15.75" thickBot="1" x14ac:dyDescent="0.3">
      <c r="A128" s="15">
        <v>123</v>
      </c>
      <c r="B128" s="15" t="s">
        <v>13</v>
      </c>
      <c r="C128" s="15" t="s">
        <v>30</v>
      </c>
      <c r="D128" s="15" t="s">
        <v>35</v>
      </c>
      <c r="E128" s="15" t="s">
        <v>70</v>
      </c>
      <c r="F128" s="15" t="s">
        <v>12</v>
      </c>
      <c r="G128" s="27">
        <v>45.76</v>
      </c>
      <c r="H128" s="27">
        <v>44.94</v>
      </c>
      <c r="I128" s="28">
        <f>SUM(G128:H128)</f>
        <v>90.699999999999989</v>
      </c>
      <c r="J128" s="81"/>
      <c r="K128" s="12">
        <v>73.260000000000005</v>
      </c>
      <c r="L128" s="81"/>
      <c r="M128" s="84"/>
    </row>
    <row r="129" spans="1:13" x14ac:dyDescent="0.25">
      <c r="A129" s="16">
        <v>124</v>
      </c>
      <c r="B129" s="15" t="s">
        <v>34</v>
      </c>
      <c r="C129" s="15" t="s">
        <v>30</v>
      </c>
      <c r="D129" s="15" t="s">
        <v>35</v>
      </c>
      <c r="E129" s="15" t="s">
        <v>36</v>
      </c>
      <c r="F129" s="15" t="s">
        <v>56</v>
      </c>
      <c r="G129" s="27">
        <v>52.13</v>
      </c>
      <c r="H129" s="27">
        <v>52.43</v>
      </c>
      <c r="I129" s="28">
        <f>SUM(G129:H129)</f>
        <v>104.56</v>
      </c>
      <c r="J129" s="85">
        <v>166.32</v>
      </c>
      <c r="K129" s="10">
        <v>83.16</v>
      </c>
      <c r="L129" s="85">
        <v>161.26</v>
      </c>
      <c r="M129" s="82">
        <f>J129-L129</f>
        <v>5.0600000000000023</v>
      </c>
    </row>
    <row r="130" spans="1:13" ht="15.75" thickBot="1" x14ac:dyDescent="0.3">
      <c r="A130" s="16">
        <v>125</v>
      </c>
      <c r="B130" s="15" t="s">
        <v>27</v>
      </c>
      <c r="C130" s="15" t="s">
        <v>30</v>
      </c>
      <c r="D130" s="15" t="s">
        <v>35</v>
      </c>
      <c r="E130" s="15" t="s">
        <v>36</v>
      </c>
      <c r="F130" s="15" t="s">
        <v>56</v>
      </c>
      <c r="G130" s="27">
        <v>49.79</v>
      </c>
      <c r="H130" s="27">
        <v>49.13</v>
      </c>
      <c r="I130" s="28">
        <f>SUM(G130:H130)</f>
        <v>98.92</v>
      </c>
      <c r="J130" s="87"/>
      <c r="K130" s="11">
        <v>83.16</v>
      </c>
      <c r="L130" s="87"/>
      <c r="M130" s="84"/>
    </row>
    <row r="131" spans="1:13" x14ac:dyDescent="0.25">
      <c r="A131" s="16">
        <v>126</v>
      </c>
      <c r="B131" s="16" t="s">
        <v>9</v>
      </c>
      <c r="C131" s="16" t="s">
        <v>30</v>
      </c>
      <c r="D131" s="15" t="s">
        <v>42</v>
      </c>
      <c r="E131" s="15" t="s">
        <v>36</v>
      </c>
      <c r="F131" s="15" t="s">
        <v>56</v>
      </c>
      <c r="G131" s="27">
        <v>65.53</v>
      </c>
      <c r="H131" s="27">
        <v>64.69</v>
      </c>
      <c r="I131" s="28">
        <f>SUM(G131:H131)</f>
        <v>130.22</v>
      </c>
      <c r="J131" s="85">
        <v>521.73</v>
      </c>
      <c r="K131" s="9">
        <v>51.78</v>
      </c>
      <c r="L131" s="85">
        <v>491.36</v>
      </c>
      <c r="M131" s="82">
        <f>J131-L131</f>
        <v>30.370000000000005</v>
      </c>
    </row>
    <row r="132" spans="1:13" x14ac:dyDescent="0.25">
      <c r="A132" s="16">
        <v>127</v>
      </c>
      <c r="B132" s="15" t="s">
        <v>7</v>
      </c>
      <c r="C132" s="16" t="s">
        <v>30</v>
      </c>
      <c r="D132" s="16" t="s">
        <v>42</v>
      </c>
      <c r="E132" s="15" t="s">
        <v>49</v>
      </c>
      <c r="F132" s="15" t="s">
        <v>45</v>
      </c>
      <c r="G132" s="27">
        <v>110.9</v>
      </c>
      <c r="H132" s="27">
        <v>79.64</v>
      </c>
      <c r="I132" s="28">
        <f>SUM(G132:H132)</f>
        <v>190.54000000000002</v>
      </c>
      <c r="J132" s="86"/>
      <c r="K132" s="9">
        <v>58.8</v>
      </c>
      <c r="L132" s="86"/>
      <c r="M132" s="83"/>
    </row>
    <row r="133" spans="1:13" x14ac:dyDescent="0.25">
      <c r="A133" s="16">
        <v>128</v>
      </c>
      <c r="B133" s="15" t="s">
        <v>47</v>
      </c>
      <c r="C133" s="15" t="s">
        <v>30</v>
      </c>
      <c r="D133" s="16" t="s">
        <v>42</v>
      </c>
      <c r="E133" s="15" t="s">
        <v>36</v>
      </c>
      <c r="F133" s="15" t="s">
        <v>45</v>
      </c>
      <c r="G133" s="25">
        <v>72.599999999999994</v>
      </c>
      <c r="H133" s="25">
        <v>66.89</v>
      </c>
      <c r="I133" s="26">
        <f>SUM(G133:H133)</f>
        <v>139.49</v>
      </c>
      <c r="J133" s="86"/>
      <c r="K133" s="9">
        <v>100.19</v>
      </c>
      <c r="L133" s="86"/>
      <c r="M133" s="83"/>
    </row>
    <row r="134" spans="1:13" x14ac:dyDescent="0.25">
      <c r="A134" s="16">
        <v>129</v>
      </c>
      <c r="B134" s="15" t="s">
        <v>41</v>
      </c>
      <c r="C134" s="15" t="s">
        <v>30</v>
      </c>
      <c r="D134" s="15" t="s">
        <v>42</v>
      </c>
      <c r="E134" s="15" t="s">
        <v>43</v>
      </c>
      <c r="F134" s="15" t="s">
        <v>56</v>
      </c>
      <c r="G134" s="27">
        <v>64.680000000000007</v>
      </c>
      <c r="H134" s="27">
        <v>63.65</v>
      </c>
      <c r="I134" s="28">
        <f>SUM(G134:H134)</f>
        <v>128.33000000000001</v>
      </c>
      <c r="J134" s="86"/>
      <c r="K134" s="9">
        <v>100.19</v>
      </c>
      <c r="L134" s="86"/>
      <c r="M134" s="83"/>
    </row>
    <row r="135" spans="1:13" x14ac:dyDescent="0.25">
      <c r="A135" s="16">
        <v>130</v>
      </c>
      <c r="B135" s="16" t="s">
        <v>10</v>
      </c>
      <c r="C135" s="16" t="s">
        <v>30</v>
      </c>
      <c r="D135" s="16" t="s">
        <v>42</v>
      </c>
      <c r="E135" s="15" t="s">
        <v>43</v>
      </c>
      <c r="F135" s="15" t="s">
        <v>45</v>
      </c>
      <c r="G135" s="25">
        <v>71.88</v>
      </c>
      <c r="H135" s="25">
        <v>66.42</v>
      </c>
      <c r="I135" s="26">
        <f>SUM(G135:H135)</f>
        <v>138.30000000000001</v>
      </c>
      <c r="J135" s="86"/>
      <c r="K135" s="9">
        <v>100.19</v>
      </c>
      <c r="L135" s="86"/>
      <c r="M135" s="83"/>
    </row>
    <row r="136" spans="1:13" x14ac:dyDescent="0.25">
      <c r="A136" s="16">
        <v>131</v>
      </c>
      <c r="B136" s="15" t="s">
        <v>8</v>
      </c>
      <c r="C136" s="15" t="s">
        <v>30</v>
      </c>
      <c r="D136" s="15" t="s">
        <v>42</v>
      </c>
      <c r="E136" s="15" t="s">
        <v>36</v>
      </c>
      <c r="F136" s="15" t="s">
        <v>56</v>
      </c>
      <c r="G136" s="27">
        <v>72.099999999999994</v>
      </c>
      <c r="H136" s="27">
        <v>71.33</v>
      </c>
      <c r="I136" s="28">
        <f>SUM(G136:H136)</f>
        <v>143.43</v>
      </c>
      <c r="J136" s="86"/>
      <c r="K136" s="9">
        <v>51.78</v>
      </c>
      <c r="L136" s="86"/>
      <c r="M136" s="83"/>
    </row>
    <row r="137" spans="1:13" ht="15.75" thickBot="1" x14ac:dyDescent="0.3">
      <c r="A137" s="16">
        <v>132</v>
      </c>
      <c r="B137" s="15" t="s">
        <v>8</v>
      </c>
      <c r="C137" s="15" t="s">
        <v>30</v>
      </c>
      <c r="D137" s="15" t="s">
        <v>42</v>
      </c>
      <c r="E137" s="15" t="s">
        <v>36</v>
      </c>
      <c r="F137" s="15" t="s">
        <v>56</v>
      </c>
      <c r="G137" s="27">
        <v>72.099999999999994</v>
      </c>
      <c r="H137" s="27">
        <v>71.33</v>
      </c>
      <c r="I137" s="28">
        <f>SUM(G137:H137)</f>
        <v>143.43</v>
      </c>
      <c r="J137" s="87"/>
      <c r="K137" s="9">
        <v>58.8</v>
      </c>
      <c r="L137" s="87"/>
      <c r="M137" s="84"/>
    </row>
    <row r="138" spans="1:13" x14ac:dyDescent="0.25">
      <c r="A138" s="16">
        <v>133</v>
      </c>
      <c r="B138" s="15" t="s">
        <v>27</v>
      </c>
      <c r="C138" s="15" t="s">
        <v>30</v>
      </c>
      <c r="D138" s="15" t="s">
        <v>35</v>
      </c>
      <c r="E138" s="15" t="s">
        <v>36</v>
      </c>
      <c r="F138" s="15" t="s">
        <v>56</v>
      </c>
      <c r="G138" s="27">
        <v>49.79</v>
      </c>
      <c r="H138" s="27">
        <v>49.13</v>
      </c>
      <c r="I138" s="28">
        <f>SUM(G138:H138)</f>
        <v>98.92</v>
      </c>
      <c r="J138" s="85">
        <v>339.57</v>
      </c>
      <c r="K138" s="9">
        <v>84.45</v>
      </c>
      <c r="L138" s="85">
        <v>324.32</v>
      </c>
      <c r="M138" s="82">
        <f>J138-L138</f>
        <v>15.25</v>
      </c>
    </row>
    <row r="139" spans="1:13" x14ac:dyDescent="0.25">
      <c r="A139" s="16">
        <v>134</v>
      </c>
      <c r="B139" s="15" t="s">
        <v>34</v>
      </c>
      <c r="C139" s="15" t="s">
        <v>30</v>
      </c>
      <c r="D139" s="15" t="s">
        <v>35</v>
      </c>
      <c r="E139" s="15" t="s">
        <v>36</v>
      </c>
      <c r="F139" s="15" t="s">
        <v>56</v>
      </c>
      <c r="G139" s="27">
        <v>52.13</v>
      </c>
      <c r="H139" s="27">
        <v>52.43</v>
      </c>
      <c r="I139" s="28">
        <f>SUM(G139:H139)</f>
        <v>104.56</v>
      </c>
      <c r="J139" s="86"/>
      <c r="K139" s="9">
        <v>85.33</v>
      </c>
      <c r="L139" s="86"/>
      <c r="M139" s="83"/>
    </row>
    <row r="140" spans="1:13" x14ac:dyDescent="0.25">
      <c r="A140" s="17">
        <v>135</v>
      </c>
      <c r="B140" s="17" t="s">
        <v>17</v>
      </c>
      <c r="C140" s="17" t="s">
        <v>26</v>
      </c>
      <c r="D140" s="17" t="s">
        <v>35</v>
      </c>
      <c r="E140" s="17" t="s">
        <v>36</v>
      </c>
      <c r="F140" s="17" t="s">
        <v>12</v>
      </c>
      <c r="G140" s="29">
        <v>47.22</v>
      </c>
      <c r="H140" s="29">
        <v>46.92</v>
      </c>
      <c r="I140" s="30">
        <f>SUM(G140:H140)</f>
        <v>94.14</v>
      </c>
      <c r="J140" s="86"/>
      <c r="K140" s="9">
        <v>85.33</v>
      </c>
      <c r="L140" s="86"/>
      <c r="M140" s="83"/>
    </row>
    <row r="141" spans="1:13" ht="15.75" thickBot="1" x14ac:dyDescent="0.3">
      <c r="A141" s="17">
        <v>136</v>
      </c>
      <c r="B141" s="17" t="s">
        <v>17</v>
      </c>
      <c r="C141" s="17" t="s">
        <v>26</v>
      </c>
      <c r="D141" s="17" t="s">
        <v>35</v>
      </c>
      <c r="E141" s="17" t="s">
        <v>36</v>
      </c>
      <c r="F141" s="17" t="s">
        <v>12</v>
      </c>
      <c r="G141" s="29">
        <v>47.22</v>
      </c>
      <c r="H141" s="29">
        <v>46.92</v>
      </c>
      <c r="I141" s="30">
        <f>SUM(G141:H141)</f>
        <v>94.14</v>
      </c>
      <c r="J141" s="87"/>
      <c r="K141" s="9">
        <v>84.45</v>
      </c>
      <c r="L141" s="87"/>
      <c r="M141" s="84"/>
    </row>
    <row r="142" spans="1:13" x14ac:dyDescent="0.25">
      <c r="A142" s="17">
        <v>137</v>
      </c>
      <c r="B142" s="17" t="s">
        <v>17</v>
      </c>
      <c r="C142" s="17" t="s">
        <v>26</v>
      </c>
      <c r="D142" s="17" t="s">
        <v>35</v>
      </c>
      <c r="E142" s="17" t="s">
        <v>36</v>
      </c>
      <c r="F142" s="17" t="s">
        <v>12</v>
      </c>
      <c r="G142" s="29">
        <v>47.22</v>
      </c>
      <c r="H142" s="29">
        <v>46.92</v>
      </c>
      <c r="I142" s="30">
        <f>SUM(G142:H142)</f>
        <v>94.14</v>
      </c>
      <c r="J142" s="80">
        <v>219.78</v>
      </c>
      <c r="K142" s="10">
        <v>109.89</v>
      </c>
      <c r="L142" s="80">
        <v>214.96</v>
      </c>
      <c r="M142" s="82">
        <f>J142-L142</f>
        <v>4.8199999999999932</v>
      </c>
    </row>
    <row r="143" spans="1:13" ht="15.75" thickBot="1" x14ac:dyDescent="0.3">
      <c r="A143" s="17">
        <v>138</v>
      </c>
      <c r="B143" s="17" t="s">
        <v>17</v>
      </c>
      <c r="C143" s="17" t="s">
        <v>26</v>
      </c>
      <c r="D143" s="17" t="s">
        <v>35</v>
      </c>
      <c r="E143" s="17" t="s">
        <v>36</v>
      </c>
      <c r="F143" s="17" t="s">
        <v>12</v>
      </c>
      <c r="G143" s="29">
        <v>47.22</v>
      </c>
      <c r="H143" s="29">
        <v>46.92</v>
      </c>
      <c r="I143" s="30">
        <f>SUM(G143:H143)</f>
        <v>94.14</v>
      </c>
      <c r="J143" s="81"/>
      <c r="K143" s="11">
        <v>109.89</v>
      </c>
      <c r="L143" s="81"/>
      <c r="M143" s="84"/>
    </row>
    <row r="144" spans="1:13" x14ac:dyDescent="0.25">
      <c r="A144" s="17">
        <v>139</v>
      </c>
      <c r="B144" s="17" t="s">
        <v>22</v>
      </c>
      <c r="C144" s="17" t="s">
        <v>26</v>
      </c>
      <c r="D144" s="17" t="s">
        <v>42</v>
      </c>
      <c r="E144" s="17" t="s">
        <v>43</v>
      </c>
      <c r="F144" s="17" t="s">
        <v>12</v>
      </c>
      <c r="G144" s="29">
        <v>47.15</v>
      </c>
      <c r="H144" s="29">
        <v>46.39</v>
      </c>
      <c r="I144" s="30">
        <f>SUM(G144:H144)</f>
        <v>93.539999999999992</v>
      </c>
      <c r="J144" s="1">
        <f>SUM(J15:J143)</f>
        <v>4261.95</v>
      </c>
      <c r="K144" s="1">
        <f>SUM(K15:K143)</f>
        <v>4261.9500000000016</v>
      </c>
      <c r="L144" s="1">
        <f>SUM(L6:L143)</f>
        <v>4085.0700000000006</v>
      </c>
      <c r="M144" s="1">
        <f>SUM(M15:M143)</f>
        <v>176.87999999999997</v>
      </c>
    </row>
    <row r="145" spans="1:9" x14ac:dyDescent="0.25">
      <c r="A145" s="17">
        <v>140</v>
      </c>
      <c r="B145" s="17" t="s">
        <v>22</v>
      </c>
      <c r="C145" s="17" t="s">
        <v>26</v>
      </c>
      <c r="D145" s="17" t="s">
        <v>42</v>
      </c>
      <c r="E145" s="17" t="s">
        <v>43</v>
      </c>
      <c r="F145" s="17" t="s">
        <v>12</v>
      </c>
      <c r="G145" s="29">
        <v>47.15</v>
      </c>
      <c r="H145" s="29">
        <v>46.39</v>
      </c>
      <c r="I145" s="30">
        <f>SUM(G145:H145)</f>
        <v>93.539999999999992</v>
      </c>
    </row>
    <row r="146" spans="1:9" x14ac:dyDescent="0.25">
      <c r="A146" s="18">
        <v>141</v>
      </c>
      <c r="B146" s="17" t="s">
        <v>22</v>
      </c>
      <c r="C146" s="17" t="s">
        <v>26</v>
      </c>
      <c r="D146" s="17" t="s">
        <v>42</v>
      </c>
      <c r="E146" s="17" t="s">
        <v>43</v>
      </c>
      <c r="F146" s="17" t="s">
        <v>12</v>
      </c>
      <c r="G146" s="29">
        <v>47.15</v>
      </c>
      <c r="H146" s="29">
        <v>46.39</v>
      </c>
      <c r="I146" s="30">
        <f>SUM(G146:H146)</f>
        <v>93.539999999999992</v>
      </c>
    </row>
    <row r="147" spans="1:9" x14ac:dyDescent="0.25">
      <c r="A147" s="16">
        <v>142</v>
      </c>
      <c r="B147" s="15" t="s">
        <v>41</v>
      </c>
      <c r="C147" s="15" t="s">
        <v>30</v>
      </c>
      <c r="D147" s="15" t="s">
        <v>42</v>
      </c>
      <c r="E147" s="15" t="s">
        <v>43</v>
      </c>
      <c r="F147" s="15" t="s">
        <v>56</v>
      </c>
      <c r="G147" s="27">
        <v>64.680000000000007</v>
      </c>
      <c r="H147" s="27">
        <v>63.65</v>
      </c>
      <c r="I147" s="28">
        <f>SUM(G147:H147)</f>
        <v>128.33000000000001</v>
      </c>
    </row>
    <row r="148" spans="1:9" x14ac:dyDescent="0.25">
      <c r="A148" s="16">
        <v>143</v>
      </c>
      <c r="B148" s="15" t="s">
        <v>27</v>
      </c>
      <c r="C148" s="15" t="s">
        <v>30</v>
      </c>
      <c r="D148" s="15" t="s">
        <v>35</v>
      </c>
      <c r="E148" s="15" t="s">
        <v>36</v>
      </c>
      <c r="F148" s="15" t="s">
        <v>56</v>
      </c>
      <c r="G148" s="27">
        <v>49.79</v>
      </c>
      <c r="H148" s="27">
        <v>49.13</v>
      </c>
      <c r="I148" s="28">
        <f>SUM(G148:H148)</f>
        <v>98.92</v>
      </c>
    </row>
    <row r="149" spans="1:9" x14ac:dyDescent="0.25">
      <c r="A149" s="15">
        <v>144</v>
      </c>
      <c r="B149" s="15" t="s">
        <v>8</v>
      </c>
      <c r="C149" s="15" t="s">
        <v>30</v>
      </c>
      <c r="D149" s="15" t="s">
        <v>42</v>
      </c>
      <c r="E149" s="15" t="s">
        <v>36</v>
      </c>
      <c r="F149" s="15" t="s">
        <v>56</v>
      </c>
      <c r="G149" s="27">
        <v>72.099999999999994</v>
      </c>
      <c r="H149" s="27">
        <v>71.33</v>
      </c>
      <c r="I149" s="28">
        <f>SUM(G149:H149)</f>
        <v>143.43</v>
      </c>
    </row>
    <row r="150" spans="1:9" x14ac:dyDescent="0.25">
      <c r="A150" s="15">
        <v>145</v>
      </c>
      <c r="B150" s="15" t="s">
        <v>27</v>
      </c>
      <c r="C150" s="15" t="s">
        <v>30</v>
      </c>
      <c r="D150" s="15" t="s">
        <v>35</v>
      </c>
      <c r="E150" s="15" t="s">
        <v>36</v>
      </c>
      <c r="F150" s="15" t="s">
        <v>56</v>
      </c>
      <c r="G150" s="27">
        <v>49.79</v>
      </c>
      <c r="H150" s="27">
        <v>49.13</v>
      </c>
      <c r="I150" s="28">
        <f>SUM(G150:H150)</f>
        <v>98.92</v>
      </c>
    </row>
    <row r="151" spans="1:9" x14ac:dyDescent="0.25">
      <c r="A151" s="15">
        <v>146</v>
      </c>
      <c r="B151" s="15" t="s">
        <v>41</v>
      </c>
      <c r="C151" s="15" t="s">
        <v>30</v>
      </c>
      <c r="D151" s="15" t="s">
        <v>42</v>
      </c>
      <c r="E151" s="15" t="s">
        <v>43</v>
      </c>
      <c r="F151" s="15" t="s">
        <v>56</v>
      </c>
      <c r="G151" s="27">
        <v>64.680000000000007</v>
      </c>
      <c r="H151" s="27">
        <v>63.65</v>
      </c>
      <c r="I151" s="28">
        <f>SUM(G151:H151)</f>
        <v>128.33000000000001</v>
      </c>
    </row>
    <row r="152" spans="1:9" x14ac:dyDescent="0.25">
      <c r="A152" s="17">
        <v>147</v>
      </c>
      <c r="B152" s="17" t="s">
        <v>22</v>
      </c>
      <c r="C152" s="17" t="s">
        <v>26</v>
      </c>
      <c r="D152" s="17" t="s">
        <v>42</v>
      </c>
      <c r="E152" s="17" t="s">
        <v>43</v>
      </c>
      <c r="F152" s="17" t="s">
        <v>12</v>
      </c>
      <c r="G152" s="29">
        <v>47.15</v>
      </c>
      <c r="H152" s="29">
        <v>46.39</v>
      </c>
      <c r="I152" s="30">
        <f>SUM(G152:H152)</f>
        <v>93.539999999999992</v>
      </c>
    </row>
    <row r="153" spans="1:9" x14ac:dyDescent="0.25">
      <c r="A153" s="17">
        <v>148</v>
      </c>
      <c r="B153" s="17" t="s">
        <v>22</v>
      </c>
      <c r="C153" s="17" t="s">
        <v>26</v>
      </c>
      <c r="D153" s="17" t="s">
        <v>42</v>
      </c>
      <c r="E153" s="17" t="s">
        <v>43</v>
      </c>
      <c r="F153" s="17" t="s">
        <v>12</v>
      </c>
      <c r="G153" s="29">
        <v>47.15</v>
      </c>
      <c r="H153" s="29">
        <v>46.39</v>
      </c>
      <c r="I153" s="30">
        <f>SUM(G153:H153)</f>
        <v>93.539999999999992</v>
      </c>
    </row>
    <row r="154" spans="1:9" x14ac:dyDescent="0.25">
      <c r="A154" s="17">
        <v>149</v>
      </c>
      <c r="B154" s="17" t="s">
        <v>22</v>
      </c>
      <c r="C154" s="17" t="s">
        <v>26</v>
      </c>
      <c r="D154" s="17" t="s">
        <v>42</v>
      </c>
      <c r="E154" s="17" t="s">
        <v>43</v>
      </c>
      <c r="F154" s="17" t="s">
        <v>12</v>
      </c>
      <c r="G154" s="29">
        <v>47.15</v>
      </c>
      <c r="H154" s="29">
        <v>46.39</v>
      </c>
      <c r="I154" s="30">
        <f>SUM(G154:H154)</f>
        <v>93.539999999999992</v>
      </c>
    </row>
    <row r="155" spans="1:9" x14ac:dyDescent="0.25">
      <c r="A155" s="18">
        <v>150</v>
      </c>
      <c r="B155" s="17" t="s">
        <v>22</v>
      </c>
      <c r="C155" s="17" t="s">
        <v>26</v>
      </c>
      <c r="D155" s="17" t="s">
        <v>42</v>
      </c>
      <c r="E155" s="17" t="s">
        <v>43</v>
      </c>
      <c r="F155" s="17" t="s">
        <v>12</v>
      </c>
      <c r="G155" s="29">
        <v>47.15</v>
      </c>
      <c r="H155" s="29">
        <v>46.39</v>
      </c>
      <c r="I155" s="30">
        <f>SUM(G155:H155)</f>
        <v>93.539999999999992</v>
      </c>
    </row>
    <row r="156" spans="1:9" x14ac:dyDescent="0.25">
      <c r="A156" s="16">
        <v>151</v>
      </c>
      <c r="B156" s="15" t="s">
        <v>13</v>
      </c>
      <c r="C156" s="15" t="s">
        <v>30</v>
      </c>
      <c r="D156" s="15" t="s">
        <v>35</v>
      </c>
      <c r="E156" s="15" t="s">
        <v>70</v>
      </c>
      <c r="F156" s="15" t="s">
        <v>12</v>
      </c>
      <c r="G156" s="27">
        <v>45.76</v>
      </c>
      <c r="H156" s="27">
        <v>44.94</v>
      </c>
      <c r="I156" s="28">
        <f>SUM(G156:H156)</f>
        <v>90.699999999999989</v>
      </c>
    </row>
    <row r="157" spans="1:9" x14ac:dyDescent="0.25">
      <c r="A157" s="16">
        <v>152</v>
      </c>
      <c r="B157" s="15" t="s">
        <v>13</v>
      </c>
      <c r="C157" s="15" t="s">
        <v>30</v>
      </c>
      <c r="D157" s="15" t="s">
        <v>35</v>
      </c>
      <c r="E157" s="15" t="s">
        <v>70</v>
      </c>
      <c r="F157" s="15" t="s">
        <v>12</v>
      </c>
      <c r="G157" s="27">
        <v>45.76</v>
      </c>
      <c r="H157" s="27">
        <v>44.94</v>
      </c>
      <c r="I157" s="28">
        <f>SUM(G157:H157)</f>
        <v>90.699999999999989</v>
      </c>
    </row>
    <row r="158" spans="1:9" x14ac:dyDescent="0.25">
      <c r="A158" s="15">
        <v>153</v>
      </c>
      <c r="B158" s="15" t="s">
        <v>38</v>
      </c>
      <c r="C158" s="15" t="s">
        <v>30</v>
      </c>
      <c r="D158" s="15" t="s">
        <v>39</v>
      </c>
      <c r="E158" s="15" t="s">
        <v>40</v>
      </c>
      <c r="F158" s="15" t="s">
        <v>12</v>
      </c>
      <c r="G158" s="27">
        <v>33.33</v>
      </c>
      <c r="H158" s="27">
        <v>32.630000000000003</v>
      </c>
      <c r="I158" s="28">
        <f>SUM(G158:H158)</f>
        <v>65.960000000000008</v>
      </c>
    </row>
    <row r="159" spans="1:9" x14ac:dyDescent="0.25">
      <c r="A159" s="15">
        <v>154</v>
      </c>
      <c r="B159" s="15" t="s">
        <v>38</v>
      </c>
      <c r="C159" s="15" t="s">
        <v>30</v>
      </c>
      <c r="D159" s="15" t="s">
        <v>39</v>
      </c>
      <c r="E159" s="15" t="s">
        <v>40</v>
      </c>
      <c r="F159" s="15" t="s">
        <v>12</v>
      </c>
      <c r="G159" s="27">
        <v>33.33</v>
      </c>
      <c r="H159" s="27">
        <v>32.630000000000003</v>
      </c>
      <c r="I159" s="28">
        <f>SUM(G159:H159)</f>
        <v>65.960000000000008</v>
      </c>
    </row>
    <row r="160" spans="1:9" x14ac:dyDescent="0.25">
      <c r="A160" s="15">
        <v>155</v>
      </c>
      <c r="B160" s="15" t="s">
        <v>34</v>
      </c>
      <c r="C160" s="15" t="s">
        <v>30</v>
      </c>
      <c r="D160" s="15" t="s">
        <v>35</v>
      </c>
      <c r="E160" s="15" t="s">
        <v>36</v>
      </c>
      <c r="F160" s="15" t="s">
        <v>56</v>
      </c>
      <c r="G160" s="27">
        <v>52.13</v>
      </c>
      <c r="H160" s="27">
        <v>52.43</v>
      </c>
      <c r="I160" s="28">
        <f>SUM(G160:H160)</f>
        <v>104.56</v>
      </c>
    </row>
    <row r="161" spans="1:9" x14ac:dyDescent="0.25">
      <c r="A161" s="15">
        <v>156</v>
      </c>
      <c r="B161" s="15" t="s">
        <v>9</v>
      </c>
      <c r="C161" s="15" t="s">
        <v>30</v>
      </c>
      <c r="D161" s="15" t="s">
        <v>42</v>
      </c>
      <c r="E161" s="15" t="s">
        <v>36</v>
      </c>
      <c r="F161" s="15" t="s">
        <v>56</v>
      </c>
      <c r="G161" s="27">
        <v>65.53</v>
      </c>
      <c r="H161" s="27">
        <v>64.69</v>
      </c>
      <c r="I161" s="28">
        <f>SUM(G161:H161)</f>
        <v>130.22</v>
      </c>
    </row>
    <row r="162" spans="1:9" x14ac:dyDescent="0.25">
      <c r="A162" s="15">
        <v>157</v>
      </c>
      <c r="B162" s="15" t="s">
        <v>8</v>
      </c>
      <c r="C162" s="15" t="s">
        <v>30</v>
      </c>
      <c r="D162" s="15" t="s">
        <v>42</v>
      </c>
      <c r="E162" s="15" t="s">
        <v>36</v>
      </c>
      <c r="F162" s="15" t="s">
        <v>56</v>
      </c>
      <c r="G162" s="27">
        <v>72.099999999999994</v>
      </c>
      <c r="H162" s="27">
        <v>71.33</v>
      </c>
      <c r="I162" s="28">
        <f>SUM(G162:H162)</f>
        <v>143.43</v>
      </c>
    </row>
    <row r="163" spans="1:9" x14ac:dyDescent="0.25">
      <c r="A163" s="15">
        <v>158</v>
      </c>
      <c r="B163" s="15" t="s">
        <v>34</v>
      </c>
      <c r="C163" s="15" t="s">
        <v>30</v>
      </c>
      <c r="D163" s="15" t="s">
        <v>35</v>
      </c>
      <c r="E163" s="15" t="s">
        <v>36</v>
      </c>
      <c r="F163" s="15" t="s">
        <v>56</v>
      </c>
      <c r="G163" s="27">
        <v>52.13</v>
      </c>
      <c r="H163" s="27">
        <v>52.43</v>
      </c>
      <c r="I163" s="28">
        <f>SUM(G163:H163)</f>
        <v>104.56</v>
      </c>
    </row>
    <row r="164" spans="1:9" x14ac:dyDescent="0.25">
      <c r="A164" s="22">
        <v>159</v>
      </c>
      <c r="B164" s="21" t="s">
        <v>22</v>
      </c>
      <c r="C164" s="21" t="s">
        <v>31</v>
      </c>
      <c r="D164" s="21" t="s">
        <v>42</v>
      </c>
      <c r="E164" s="21" t="s">
        <v>43</v>
      </c>
      <c r="F164" s="21" t="s">
        <v>12</v>
      </c>
      <c r="G164" s="33">
        <v>47.15</v>
      </c>
      <c r="H164" s="33">
        <v>46.39</v>
      </c>
      <c r="I164" s="34">
        <f>SUM(G164:H164)</f>
        <v>93.539999999999992</v>
      </c>
    </row>
    <row r="165" spans="1:9" x14ac:dyDescent="0.25">
      <c r="A165" s="22">
        <v>160</v>
      </c>
      <c r="B165" s="21" t="s">
        <v>22</v>
      </c>
      <c r="C165" s="21" t="s">
        <v>31</v>
      </c>
      <c r="D165" s="21" t="s">
        <v>42</v>
      </c>
      <c r="E165" s="21" t="s">
        <v>43</v>
      </c>
      <c r="F165" s="21" t="s">
        <v>12</v>
      </c>
      <c r="G165" s="33">
        <v>47.15</v>
      </c>
      <c r="H165" s="33">
        <v>46.39</v>
      </c>
      <c r="I165" s="34">
        <f>SUM(G165:H165)</f>
        <v>93.539999999999992</v>
      </c>
    </row>
    <row r="166" spans="1:9" x14ac:dyDescent="0.25">
      <c r="A166" s="18">
        <v>161</v>
      </c>
      <c r="B166" s="17" t="s">
        <v>22</v>
      </c>
      <c r="C166" s="17" t="s">
        <v>26</v>
      </c>
      <c r="D166" s="17" t="s">
        <v>42</v>
      </c>
      <c r="E166" s="17" t="s">
        <v>43</v>
      </c>
      <c r="F166" s="17" t="s">
        <v>12</v>
      </c>
      <c r="G166" s="29">
        <v>47.15</v>
      </c>
      <c r="H166" s="29">
        <v>46.39</v>
      </c>
      <c r="I166" s="30">
        <f>SUM(G166:H166)</f>
        <v>93.539999999999992</v>
      </c>
    </row>
    <row r="167" spans="1:9" x14ac:dyDescent="0.25">
      <c r="A167" s="17">
        <v>162</v>
      </c>
      <c r="B167" s="17" t="s">
        <v>22</v>
      </c>
      <c r="C167" s="17" t="s">
        <v>26</v>
      </c>
      <c r="D167" s="17" t="s">
        <v>42</v>
      </c>
      <c r="E167" s="17" t="s">
        <v>43</v>
      </c>
      <c r="F167" s="17" t="s">
        <v>12</v>
      </c>
      <c r="G167" s="29">
        <v>47.15</v>
      </c>
      <c r="H167" s="29">
        <v>46.39</v>
      </c>
      <c r="I167" s="30">
        <f>SUM(G167:H167)</f>
        <v>93.539999999999992</v>
      </c>
    </row>
    <row r="168" spans="1:9" x14ac:dyDescent="0.25">
      <c r="A168" s="19">
        <v>163</v>
      </c>
      <c r="B168" s="19" t="s">
        <v>17</v>
      </c>
      <c r="C168" s="19" t="s">
        <v>15</v>
      </c>
      <c r="D168" s="19" t="s">
        <v>35</v>
      </c>
      <c r="E168" s="19" t="s">
        <v>36</v>
      </c>
      <c r="F168" s="19" t="s">
        <v>12</v>
      </c>
      <c r="G168" s="31">
        <v>47.22</v>
      </c>
      <c r="H168" s="31">
        <v>46.92</v>
      </c>
      <c r="I168" s="32">
        <f>SUM(G168:H168)</f>
        <v>94.14</v>
      </c>
    </row>
    <row r="169" spans="1:9" x14ac:dyDescent="0.25">
      <c r="A169" s="19">
        <v>164</v>
      </c>
      <c r="B169" s="19" t="s">
        <v>17</v>
      </c>
      <c r="C169" s="19" t="s">
        <v>15</v>
      </c>
      <c r="D169" s="19" t="s">
        <v>35</v>
      </c>
      <c r="E169" s="19" t="s">
        <v>36</v>
      </c>
      <c r="F169" s="19" t="s">
        <v>12</v>
      </c>
      <c r="G169" s="31">
        <v>47.22</v>
      </c>
      <c r="H169" s="31">
        <v>46.92</v>
      </c>
      <c r="I169" s="32">
        <f>SUM(G169:H169)</f>
        <v>94.14</v>
      </c>
    </row>
    <row r="170" spans="1:9" x14ac:dyDescent="0.25">
      <c r="A170" s="15">
        <v>165</v>
      </c>
      <c r="B170" s="15" t="s">
        <v>27</v>
      </c>
      <c r="C170" s="15" t="s">
        <v>30</v>
      </c>
      <c r="D170" s="15" t="s">
        <v>35</v>
      </c>
      <c r="E170" s="15" t="s">
        <v>36</v>
      </c>
      <c r="F170" s="15" t="s">
        <v>56</v>
      </c>
      <c r="G170" s="27">
        <v>49.79</v>
      </c>
      <c r="H170" s="27">
        <v>49.13</v>
      </c>
      <c r="I170" s="28">
        <f>SUM(G170:H170)</f>
        <v>98.92</v>
      </c>
    </row>
    <row r="171" spans="1:9" x14ac:dyDescent="0.25">
      <c r="A171" s="15">
        <v>166</v>
      </c>
      <c r="B171" s="15" t="s">
        <v>34</v>
      </c>
      <c r="C171" s="15" t="s">
        <v>30</v>
      </c>
      <c r="D171" s="15" t="s">
        <v>35</v>
      </c>
      <c r="E171" s="15" t="s">
        <v>36</v>
      </c>
      <c r="F171" s="15" t="s">
        <v>56</v>
      </c>
      <c r="G171" s="27">
        <v>52.13</v>
      </c>
      <c r="H171" s="27">
        <v>52.43</v>
      </c>
      <c r="I171" s="28">
        <f>SUM(G171:H171)</f>
        <v>104.56</v>
      </c>
    </row>
    <row r="172" spans="1:9" x14ac:dyDescent="0.25">
      <c r="A172" s="15">
        <v>167</v>
      </c>
      <c r="B172" s="15" t="s">
        <v>23</v>
      </c>
      <c r="C172" s="16" t="s">
        <v>30</v>
      </c>
      <c r="D172" s="16" t="s">
        <v>42</v>
      </c>
      <c r="E172" s="15" t="s">
        <v>43</v>
      </c>
      <c r="F172" s="15" t="s">
        <v>45</v>
      </c>
      <c r="G172" s="25">
        <v>76.09</v>
      </c>
      <c r="H172" s="25">
        <v>70.459999999999994</v>
      </c>
      <c r="I172" s="26">
        <f>SUM(G172:H172)</f>
        <v>146.55000000000001</v>
      </c>
    </row>
    <row r="173" spans="1:9" x14ac:dyDescent="0.25">
      <c r="A173" s="16">
        <v>168</v>
      </c>
      <c r="B173" s="15" t="s">
        <v>47</v>
      </c>
      <c r="C173" s="15" t="s">
        <v>30</v>
      </c>
      <c r="D173" s="16" t="s">
        <v>42</v>
      </c>
      <c r="E173" s="15" t="s">
        <v>36</v>
      </c>
      <c r="F173" s="15" t="s">
        <v>45</v>
      </c>
      <c r="G173" s="25">
        <v>72.599999999999994</v>
      </c>
      <c r="H173" s="25">
        <v>66.89</v>
      </c>
      <c r="I173" s="26">
        <f>SUM(G173:H173)</f>
        <v>139.49</v>
      </c>
    </row>
    <row r="174" spans="1:9" x14ac:dyDescent="0.25">
      <c r="A174" s="16">
        <v>169</v>
      </c>
      <c r="B174" s="15" t="s">
        <v>7</v>
      </c>
      <c r="C174" s="16" t="s">
        <v>30</v>
      </c>
      <c r="D174" s="16" t="s">
        <v>42</v>
      </c>
      <c r="E174" s="15" t="s">
        <v>49</v>
      </c>
      <c r="F174" s="15" t="s">
        <v>45</v>
      </c>
      <c r="G174" s="27">
        <v>110.9</v>
      </c>
      <c r="H174" s="27">
        <v>79.64</v>
      </c>
      <c r="I174" s="28">
        <f>SUM(G174:H174)</f>
        <v>190.54000000000002</v>
      </c>
    </row>
    <row r="175" spans="1:9" x14ac:dyDescent="0.25">
      <c r="A175" s="16">
        <v>170</v>
      </c>
      <c r="B175" s="15" t="s">
        <v>29</v>
      </c>
      <c r="C175" s="15" t="s">
        <v>30</v>
      </c>
      <c r="D175" s="16" t="s">
        <v>46</v>
      </c>
      <c r="E175" s="16" t="s">
        <v>49</v>
      </c>
      <c r="F175" s="15" t="s">
        <v>45</v>
      </c>
      <c r="G175" s="27">
        <v>118.53</v>
      </c>
      <c r="H175" s="27">
        <v>80.58</v>
      </c>
      <c r="I175" s="28">
        <f>SUM(G175:H175)</f>
        <v>199.11</v>
      </c>
    </row>
    <row r="178" spans="9:9" x14ac:dyDescent="0.25">
      <c r="I178" s="50">
        <f>SUM(I6:I175)</f>
        <v>21314.740000000016</v>
      </c>
    </row>
  </sheetData>
  <autoFilter ref="A5:I175" xr:uid="{357751B0-6C2D-4AAF-965D-436ABC0A6673}">
    <sortState xmlns:xlrd2="http://schemas.microsoft.com/office/spreadsheetml/2017/richdata2" ref="A6:I175">
      <sortCondition ref="A5:A175"/>
    </sortState>
  </autoFilter>
  <mergeCells count="56">
    <mergeCell ref="J89:J91"/>
    <mergeCell ref="J28:J29"/>
    <mergeCell ref="J15:J16"/>
    <mergeCell ref="J26:J27"/>
    <mergeCell ref="J45:J46"/>
    <mergeCell ref="J20:J25"/>
    <mergeCell ref="J117:J118"/>
    <mergeCell ref="J129:J130"/>
    <mergeCell ref="J92:J95"/>
    <mergeCell ref="J96:J100"/>
    <mergeCell ref="J131:J137"/>
    <mergeCell ref="J142:J143"/>
    <mergeCell ref="J17:J19"/>
    <mergeCell ref="M15:M16"/>
    <mergeCell ref="L28:L29"/>
    <mergeCell ref="L17:L19"/>
    <mergeCell ref="L20:L25"/>
    <mergeCell ref="L26:L27"/>
    <mergeCell ref="M20:M25"/>
    <mergeCell ref="M17:M19"/>
    <mergeCell ref="M26:M27"/>
    <mergeCell ref="J138:J141"/>
    <mergeCell ref="J47:J48"/>
    <mergeCell ref="J49:J50"/>
    <mergeCell ref="J101:J102"/>
    <mergeCell ref="J127:J128"/>
    <mergeCell ref="J87:J88"/>
    <mergeCell ref="L47:L48"/>
    <mergeCell ref="L49:L50"/>
    <mergeCell ref="M45:M46"/>
    <mergeCell ref="M47:M48"/>
    <mergeCell ref="M49:M50"/>
    <mergeCell ref="L142:L143"/>
    <mergeCell ref="M142:M143"/>
    <mergeCell ref="L117:L118"/>
    <mergeCell ref="M117:M118"/>
    <mergeCell ref="L127:L128"/>
    <mergeCell ref="M127:M128"/>
    <mergeCell ref="M129:M130"/>
    <mergeCell ref="L129:L130"/>
    <mergeCell ref="L15:L16"/>
    <mergeCell ref="M131:M137"/>
    <mergeCell ref="L131:L137"/>
    <mergeCell ref="L138:L141"/>
    <mergeCell ref="M138:M141"/>
    <mergeCell ref="L89:L91"/>
    <mergeCell ref="L92:L95"/>
    <mergeCell ref="L96:L100"/>
    <mergeCell ref="L101:L102"/>
    <mergeCell ref="M87:M88"/>
    <mergeCell ref="M89:M91"/>
    <mergeCell ref="M92:M95"/>
    <mergeCell ref="M96:M100"/>
    <mergeCell ref="M101:M102"/>
    <mergeCell ref="M28:M29"/>
    <mergeCell ref="L45:L4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7B7888FE086849A32986B5EAD6835B" ma:contentTypeVersion="15" ma:contentTypeDescription="Create a new document." ma:contentTypeScope="" ma:versionID="9084681a46a638ac3fae25c256f576d6">
  <xsd:schema xmlns:xsd="http://www.w3.org/2001/XMLSchema" xmlns:xs="http://www.w3.org/2001/XMLSchema" xmlns:p="http://schemas.microsoft.com/office/2006/metadata/properties" xmlns:ns2="c26fcf2d-fa0f-48ca-81c6-02c03508b9c5" xmlns:ns3="22cc91b3-ea42-4bc3-a2fc-998f2eb7e4a5" targetNamespace="http://schemas.microsoft.com/office/2006/metadata/properties" ma:root="true" ma:fieldsID="acfe68dbc0f698b84e30dfbdf1e79141" ns2:_="" ns3:_="">
    <xsd:import namespace="c26fcf2d-fa0f-48ca-81c6-02c03508b9c5"/>
    <xsd:import namespace="22cc91b3-ea42-4bc3-a2fc-998f2eb7e4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fcf2d-fa0f-48ca-81c6-02c03508b9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1089432-d36a-4f61-9420-81df3decac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cc91b3-ea42-4bc3-a2fc-998f2eb7e4a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8cb4f2b-20d8-47aa-b4b9-11131106527b}" ma:internalName="TaxCatchAll" ma:showField="CatchAllData" ma:web="22cc91b3-ea42-4bc3-a2fc-998f2eb7e4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6fcf2d-fa0f-48ca-81c6-02c03508b9c5">
      <Terms xmlns="http://schemas.microsoft.com/office/infopath/2007/PartnerControls"/>
    </lcf76f155ced4ddcb4097134ff3c332f>
    <TaxCatchAll xmlns="22cc91b3-ea42-4bc3-a2fc-998f2eb7e4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35E118-2EDB-4D46-90CA-B7E31E99E5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6fcf2d-fa0f-48ca-81c6-02c03508b9c5"/>
    <ds:schemaRef ds:uri="22cc91b3-ea42-4bc3-a2fc-998f2eb7e4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968A4C-C5EA-4455-89D6-170D053CCDC4}">
  <ds:schemaRefs>
    <ds:schemaRef ds:uri="http://schemas.microsoft.com/office/2006/metadata/properties"/>
    <ds:schemaRef ds:uri="http://schemas.microsoft.com/office/infopath/2007/PartnerControls"/>
    <ds:schemaRef ds:uri="c26fcf2d-fa0f-48ca-81c6-02c03508b9c5"/>
    <ds:schemaRef ds:uri="22cc91b3-ea42-4bc3-a2fc-998f2eb7e4a5"/>
  </ds:schemaRefs>
</ds:datastoreItem>
</file>

<file path=customXml/itemProps3.xml><?xml version="1.0" encoding="utf-8"?>
<ds:datastoreItem xmlns:ds="http://schemas.openxmlformats.org/officeDocument/2006/customXml" ds:itemID="{2408F8B4-C483-4AFE-B638-B363EF11E49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a5dfa60-5448-4498-9955-884ef32152e9}" enabled="0" method="" siteId="{ca5dfa60-5448-4498-9955-884ef32152e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Hannah Knowles</dc:creator>
  <cp:keywords/>
  <dc:description/>
  <cp:lastModifiedBy>Charlie Mulford</cp:lastModifiedBy>
  <cp:revision/>
  <dcterms:created xsi:type="dcterms:W3CDTF">2025-01-21T16:03:42Z</dcterms:created>
  <dcterms:modified xsi:type="dcterms:W3CDTF">2025-05-19T07:38:46Z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0x010100057B7888FE086849A32986B5EAD6835B</vt:lpwstr>
  </property>
  <property fmtid="{D5CDD505-2E9C-101B-9397-08002B2CF9AE}" pid="3" name="MediaServiceImageTags">
    <vt:lpwstr/>
  </property>
</Properties>
</file>